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05" windowWidth="7680" windowHeight="8805" tabRatio="543" activeTab="0"/>
  </bookViews>
  <sheets>
    <sheet name="Приложение 3" sheetId="1" r:id="rId1"/>
  </sheets>
  <definedNames>
    <definedName name="Z_145FFF00_40EB_11DC_98F3_0050BABEE38C_.wvu.PrintArea" localSheetId="0" hidden="1">'Приложение 3'!$A$3:$P$106</definedName>
    <definedName name="Z_145FFF00_40EB_11DC_98F3_0050BABEE38C_.wvu.PrintTitles" localSheetId="0" hidden="1">'Приложение 3'!$3:$4</definedName>
    <definedName name="Z_B7926443_CE64_488A_A160_AF8D728AAC1A_.wvu.PrintArea" localSheetId="0" hidden="1">'Приложение 3'!$A$3:$P$106</definedName>
    <definedName name="Z_B7926443_CE64_488A_A160_AF8D728AAC1A_.wvu.PrintTitles" localSheetId="0" hidden="1">'Приложение 3'!$3:$4</definedName>
    <definedName name="Z_C046EB97_7604_4144_85DD_726CB8EC202B_.wvu.PrintArea" localSheetId="0" hidden="1">'Приложение 3'!$A$3:$P$106</definedName>
    <definedName name="Z_C046EB97_7604_4144_85DD_726CB8EC202B_.wvu.PrintTitles" localSheetId="0" hidden="1">'Приложение 3'!$3:$4</definedName>
    <definedName name="_xlnm.Print_Titles" localSheetId="0">'Приложение 3'!$3:$4</definedName>
    <definedName name="_xlnm.Print_Area" localSheetId="0">'Приложение 3'!$A$1:$R$183</definedName>
  </definedNames>
  <calcPr fullCalcOnLoad="1"/>
</workbook>
</file>

<file path=xl/sharedStrings.xml><?xml version="1.0" encoding="utf-8"?>
<sst xmlns="http://schemas.openxmlformats.org/spreadsheetml/2006/main" count="274" uniqueCount="151">
  <si>
    <t>Сроки реализации</t>
  </si>
  <si>
    <t>Период</t>
  </si>
  <si>
    <t>всего</t>
  </si>
  <si>
    <t>2. Сельское хозяйство</t>
  </si>
  <si>
    <t>ИТОГО по промышленности</t>
  </si>
  <si>
    <t>ИТОГО по сельскому хозяйству</t>
  </si>
  <si>
    <t>3. Торговля, общественное питание, платные услуги</t>
  </si>
  <si>
    <t>3.2.</t>
  </si>
  <si>
    <t xml:space="preserve"> в т.ч. по субъектам малого предпринимательства</t>
  </si>
  <si>
    <t>в т.ч. по субъектам малого предпринимательства</t>
  </si>
  <si>
    <t>Итого по Программе</t>
  </si>
  <si>
    <t>Новые рабочие места, чел.</t>
  </si>
  <si>
    <t>Налоговые поступления в консолидированный бюджет области, млн. руб.</t>
  </si>
  <si>
    <t>Отрасль</t>
  </si>
  <si>
    <t>3.3.</t>
  </si>
  <si>
    <t>3.4.</t>
  </si>
  <si>
    <t>Минсельхозпрод</t>
  </si>
  <si>
    <t>1. Промышленность</t>
  </si>
  <si>
    <t>Животноводство</t>
  </si>
  <si>
    <t>3.5.</t>
  </si>
  <si>
    <t>Торговля</t>
  </si>
  <si>
    <t>Реконструкция магазина в р.п.Варнавино</t>
  </si>
  <si>
    <t>Строительство магазина промышленных товаров в р.п.Варнавино</t>
  </si>
  <si>
    <t>Производство тары из отходов лесопереработки</t>
  </si>
  <si>
    <t>Реконструкция здания и открытие магазина</t>
  </si>
  <si>
    <t>Открытие лесоперерабатывающего производства</t>
  </si>
  <si>
    <t>Строительство магазина</t>
  </si>
  <si>
    <t>Растениеводство</t>
  </si>
  <si>
    <t>Выращивание картофеля</t>
  </si>
  <si>
    <t>Модернизация действующего производства</t>
  </si>
  <si>
    <t>№
п/п</t>
  </si>
  <si>
    <t>Наименование проекта / мероприятия</t>
  </si>
  <si>
    <t>Ответственный от Правительства области</t>
  </si>
  <si>
    <t>Объём финансирования,
млн. руб.</t>
  </si>
  <si>
    <t>Всего,
в т.ч.</t>
  </si>
  <si>
    <t>Федеральный
бюджет</t>
  </si>
  <si>
    <t>Областной
бюджет</t>
  </si>
  <si>
    <t>Местный
бюджет</t>
  </si>
  <si>
    <t>Собственные
средства</t>
  </si>
  <si>
    <t>Привлечённые
средства</t>
  </si>
  <si>
    <t>Ожидаемые результаты от реализации проектов / мероприятий</t>
  </si>
  <si>
    <t>Объём отгруженной продукции,
млн. руб.</t>
  </si>
  <si>
    <t>Объём оборота розничной торговли и общественного питания, млн. руб.</t>
  </si>
  <si>
    <t>2.1.</t>
  </si>
  <si>
    <t>2.2.</t>
  </si>
  <si>
    <t>2.3.</t>
  </si>
  <si>
    <t>2.4.</t>
  </si>
  <si>
    <t>2.5.</t>
  </si>
  <si>
    <t>2.6.</t>
  </si>
  <si>
    <t>2.7.</t>
  </si>
  <si>
    <t>Строительство фермы на 50 голов крупного рогатого скота</t>
  </si>
  <si>
    <t>Разведение крупного рогатого скота</t>
  </si>
  <si>
    <r>
      <t xml:space="preserve">ИТОГО ПО РАЗВИТИЮ РЕАЛЬНОГО СЕКТОРА ЭКОНОМИКИ                                             </t>
    </r>
    <r>
      <rPr>
        <i/>
        <sz val="22"/>
        <rFont val="Times New Roman"/>
        <family val="1"/>
      </rPr>
      <t xml:space="preserve"> 
(разделы с 1 по 3)</t>
    </r>
  </si>
  <si>
    <t>Приложение 3</t>
  </si>
  <si>
    <t>2.8.</t>
  </si>
  <si>
    <t>2.9.</t>
  </si>
  <si>
    <t>2.10.</t>
  </si>
  <si>
    <t>Птицеводство</t>
  </si>
  <si>
    <t>Разведение домашней птицы</t>
  </si>
  <si>
    <t>3.12.</t>
  </si>
  <si>
    <t>3.13.</t>
  </si>
  <si>
    <t>3.1.</t>
  </si>
  <si>
    <t>3.11.</t>
  </si>
  <si>
    <t>Министерство промышленности, торговли и предпринимательства</t>
  </si>
  <si>
    <t>Промышленность строительных материалов</t>
  </si>
  <si>
    <t>Производство изделий из пробки, соломки и материалов для плетения</t>
  </si>
  <si>
    <t>Предполагаемый уровень среднемесячной заработной платы работников предприятия, руб. (оценка)</t>
  </si>
  <si>
    <t>Наименование хозяйствующего субъекта (с указанием типа - крупное, среднее, малое, ИП) / наименование поселения</t>
  </si>
  <si>
    <t>ООО "Агростандарт" / малое / Богородский сельский совет</t>
  </si>
  <si>
    <t>ООО "ВЗЭМИ" / малое / Варнавинский поселковый совет</t>
  </si>
  <si>
    <t>ООО "Ветлужское" / малое / Богородский сельский совет</t>
  </si>
  <si>
    <t>ИП Пугачев О.Б. / ИП / Богородский сельский совет</t>
  </si>
  <si>
    <t>Производство столярных изделий</t>
  </si>
  <si>
    <t>ИП Селезнев В.Н. / ИП / Богородский сельский совет</t>
  </si>
  <si>
    <t>ИП Молев И.Е. / ИП / Варнавинский поселковый совет</t>
  </si>
  <si>
    <t>1.1.</t>
  </si>
  <si>
    <t>1.2.</t>
  </si>
  <si>
    <t>1.3.</t>
  </si>
  <si>
    <t>1.5.</t>
  </si>
  <si>
    <t>1.6.</t>
  </si>
  <si>
    <t>КФХ "Чеколаев А.В." / КФХ / Михаленинский сельский совет</t>
  </si>
  <si>
    <t>КФХ "Мухин А.П." / КФХ / Богородский сельский совет</t>
  </si>
  <si>
    <t>КФХ "Рошка С.А." / КФХ / Богородский сельский совет</t>
  </si>
  <si>
    <t>КФХ "Албаков Н.Х." / КФХ / Шудский сельский совет</t>
  </si>
  <si>
    <t>Разведение крупного рогатого скота красной горбатовской породы</t>
  </si>
  <si>
    <t>КФХ "Григорьев И.А." / КФХ / Восходовский сельский совет</t>
  </si>
  <si>
    <t>КФХ "Комухин Н.М." / КФХ / Шудский сельский совет</t>
  </si>
  <si>
    <t>КФХ "Уставщикова С.Н." / КФХ / Богородский сельский совет</t>
  </si>
  <si>
    <t>ИП Джафаров И.Д.о / ИП / Варнавинский поселковый совет</t>
  </si>
  <si>
    <t>ИП Носов В.В. / ИП / Варнавинский поселковый совет</t>
  </si>
  <si>
    <t>ИП Джафаров Б.Д.о / ИП / Варнавинский поселковый совет</t>
  </si>
  <si>
    <t>ИП Нигматуллин Р.Я. / ИП / Варнавинский поселковый совет</t>
  </si>
  <si>
    <t>ИП Макарова Н.Ю. / ИП /Варнавинский поселковый совет</t>
  </si>
  <si>
    <t>Предоставление услуг парикмахерскими и салонами красоты</t>
  </si>
  <si>
    <t>Открытие парикмахерской "Твой день"</t>
  </si>
  <si>
    <t>Розничная торговля</t>
  </si>
  <si>
    <t>Общественное питание</t>
  </si>
  <si>
    <t>Производство продукции быстрого питания</t>
  </si>
  <si>
    <t>ИП Соловьев Н.Н. / ИП / Богородский сельский совет</t>
  </si>
  <si>
    <t>ИП Дурандин В.Е. / ИП / Варнавинский поселковый совет</t>
  </si>
  <si>
    <t>Реконструкция магазина "Крон" в р.п.Варнавино</t>
  </si>
  <si>
    <t>Производство электрооборудования</t>
  </si>
  <si>
    <t>ПО "Варнавинский хлебозавод" / малое / Варнавинский поселковый совет</t>
  </si>
  <si>
    <t>Итого по торговле, общественному питанию, платным услугам</t>
  </si>
  <si>
    <t>ПРОВЕРКА</t>
  </si>
  <si>
    <t>Лесоперерабатывающая промышленность</t>
  </si>
  <si>
    <t>Деревообрабатывающая промышленность</t>
  </si>
  <si>
    <t>КФХ Соколов В.В./ИП/Михаленинский сельсовет</t>
  </si>
  <si>
    <t>Выращивание и откорм молодняка КРС на мясо</t>
  </si>
  <si>
    <t>Производство овощей закрытого грунта</t>
  </si>
  <si>
    <t>ИП Мишукова Л.Б./ИП/Варнавинский поселковый совет</t>
  </si>
  <si>
    <t>Развитие предприятия общественного питания кафе "Трапеза"</t>
  </si>
  <si>
    <t>Вывоз жидких бытовых отходов</t>
  </si>
  <si>
    <t>Пассажирские перевозки</t>
  </si>
  <si>
    <t>Организация междугородних пассажирских перевозок по заказу</t>
  </si>
  <si>
    <t>Предоставление услуг по сбору и вывозу жидких бытовых отходов</t>
  </si>
  <si>
    <t>ИП Зайцева Н.А./ИП/Варнавинский поселковый совет</t>
  </si>
  <si>
    <t>ИП Исраэлян М.С./Варнавинский поселковый совет</t>
  </si>
  <si>
    <t>Растениеводство, Животноводство</t>
  </si>
  <si>
    <t>Разведение КРС, выращивание и заготовка кормов</t>
  </si>
  <si>
    <t>ООО "Агроторг"/ Варнавинский поссовет</t>
  </si>
  <si>
    <t>Открытие магазина "Пятерочка"</t>
  </si>
  <si>
    <t>ИП Цогаева Н.В./Варнавинский поссовет</t>
  </si>
  <si>
    <t>Открытие магазина "Скоба"</t>
  </si>
  <si>
    <t>1.4.</t>
  </si>
  <si>
    <t>1.7.</t>
  </si>
  <si>
    <t>1.8</t>
  </si>
  <si>
    <t>2015-2020</t>
  </si>
  <si>
    <t>2012-2020</t>
  </si>
  <si>
    <t>2016-2020</t>
  </si>
  <si>
    <t>2014-2020</t>
  </si>
  <si>
    <t>2013-2020</t>
  </si>
  <si>
    <t>2017-2020</t>
  </si>
  <si>
    <t>2018-2020</t>
  </si>
  <si>
    <t>ИП Басов С.В.</t>
  </si>
  <si>
    <t>Производство металлопрофиля</t>
  </si>
  <si>
    <t>ИП Муродова М.Д./Михаленинский сельсовет</t>
  </si>
  <si>
    <t>Разведение КРС и овец</t>
  </si>
  <si>
    <t>ИП Варганов Д.Н./Богородский сельсовет</t>
  </si>
  <si>
    <t>Разведение КРС</t>
  </si>
  <si>
    <t>Организация и развитие предпринимательства в сфере производства продукции КРС</t>
  </si>
  <si>
    <t>ИП Большакова Н.С./ИП/Варнавинский поселковый совет</t>
  </si>
  <si>
    <t>3.6</t>
  </si>
  <si>
    <t>3.7</t>
  </si>
  <si>
    <t>3.8</t>
  </si>
  <si>
    <t>3.9</t>
  </si>
  <si>
    <t>3.10</t>
  </si>
  <si>
    <t>Перечень проектов (мероприятий) программы развития производительных сил
Варнавинского муниципального района на 2018-2020 годы</t>
  </si>
  <si>
    <t>КФХ Буровин В.Г./Богородский сельсовет</t>
  </si>
  <si>
    <t>2.11.</t>
  </si>
  <si>
    <t>2.12.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</si>
</sst>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%"/>
    <numFmt numFmtId="178" formatCode="#,##0.0"/>
    <numFmt numFmtId="179" formatCode="0.000%"/>
    <numFmt numFmtId="180" formatCode="0.0000%"/>
    <numFmt numFmtId="181" formatCode="#,##0.00_ ;\-#,##0.00\ "/>
    <numFmt numFmtId="182" formatCode="0E+00"/>
    <numFmt numFmtId="183" formatCode="0.0000"/>
    <numFmt numFmtId="184" formatCode="0.00000"/>
    <numFmt numFmtId="185" formatCode="#,##0.000"/>
    <numFmt numFmtId="186" formatCode="#,##0_р_."/>
    <numFmt numFmtId="187" formatCode="[$€-2]\ ###,000_);[Red]\([$€-2]\ ###,000\)"/>
    <numFmt numFmtId="188" formatCode="[$-FC19]d\ mmmm\ yyyy\ &quot;г.&quot;"/>
    <numFmt numFmtId="189" formatCode="0.00000000"/>
    <numFmt numFmtId="190" formatCode="0.0000000"/>
    <numFmt numFmtId="191" formatCode="0.000000"/>
    <numFmt numFmtId="192" formatCode="#,##0.00_р_."/>
    <numFmt numFmtId="193" formatCode="#,##0.0&quot;р.&quot;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#,##0.000000000"/>
    <numFmt numFmtId="200" formatCode="#,##0.0000000000"/>
    <numFmt numFmtId="201" formatCode="_(* #,##0.000_);_(* \(#,##0.000\);_(* &quot;-&quot;??_);_(@_)"/>
    <numFmt numFmtId="202" formatCode="_(* #,##0.0000_);_(* \(#,##0.0000\);_(* &quot;-&quot;??_);_(@_)"/>
    <numFmt numFmtId="203" formatCode="_(* #,##0.0_);_(* \(#,##0.0\);_(* &quot;-&quot;??_);_(@_)"/>
    <numFmt numFmtId="204" formatCode="_(* #,##0_);_(* \(#,##0\);_(* &quot;-&quot;??_);_(@_)"/>
  </numFmts>
  <fonts count="38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b/>
      <sz val="26"/>
      <name val="Times New Roman"/>
      <family val="1"/>
    </font>
    <font>
      <b/>
      <sz val="22"/>
      <name val="Times New Roman"/>
      <family val="1"/>
    </font>
    <font>
      <i/>
      <sz val="22"/>
      <name val="Times New Roman"/>
      <family val="1"/>
    </font>
    <font>
      <sz val="10"/>
      <name val="Times New Roman"/>
      <family val="1"/>
    </font>
    <font>
      <b/>
      <sz val="28"/>
      <name val="Times New Roman"/>
      <family val="1"/>
    </font>
    <font>
      <b/>
      <sz val="24"/>
      <name val="Times New Roman"/>
      <family val="1"/>
    </font>
    <font>
      <b/>
      <sz val="48"/>
      <name val="Times New Roman"/>
      <family val="1"/>
    </font>
    <font>
      <b/>
      <i/>
      <sz val="20"/>
      <name val="Times New Roman"/>
      <family val="1"/>
    </font>
    <font>
      <i/>
      <sz val="20"/>
      <name val="Times New Roman"/>
      <family val="1"/>
    </font>
    <font>
      <b/>
      <sz val="20"/>
      <color indexed="22"/>
      <name val="Times New Roman"/>
      <family val="1"/>
    </font>
    <font>
      <i/>
      <sz val="20"/>
      <color indexed="8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b/>
      <i/>
      <sz val="20"/>
      <color indexed="2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2"/>
      </bottom>
    </border>
    <border>
      <left>
        <color indexed="63"/>
      </left>
      <right>
        <color indexed="63"/>
      </right>
      <top>
        <color indexed="63"/>
      </top>
      <bottom style="thick">
        <color indexed="26"/>
      </bottom>
    </border>
    <border>
      <left>
        <color indexed="63"/>
      </left>
      <right>
        <color indexed="63"/>
      </right>
      <top>
        <color indexed="63"/>
      </top>
      <bottom style="medium">
        <color indexed="26"/>
      </bottom>
    </border>
    <border>
      <left>
        <color indexed="63"/>
      </left>
      <right>
        <color indexed="63"/>
      </right>
      <top style="thin">
        <color indexed="32"/>
      </top>
      <bottom style="double">
        <color indexed="3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4" fillId="6" borderId="1" applyNumberFormat="0" applyAlignment="0" applyProtection="0"/>
    <xf numFmtId="0" fontId="25" fillId="4" borderId="2" applyNumberFormat="0" applyAlignment="0" applyProtection="0"/>
    <xf numFmtId="0" fontId="26" fillId="4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30" fillId="11" borderId="7" applyNumberFormat="0" applyAlignment="0" applyProtection="0"/>
    <xf numFmtId="0" fontId="31" fillId="0" borderId="0" applyNumberFormat="0" applyFill="0" applyBorder="0" applyAlignment="0" applyProtection="0"/>
    <xf numFmtId="0" fontId="32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3" fillId="1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12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5" borderId="0" applyNumberFormat="0" applyBorder="0" applyAlignment="0" applyProtection="0"/>
  </cellStyleXfs>
  <cellXfs count="129">
    <xf numFmtId="0" fontId="0" fillId="0" borderId="0" xfId="0" applyAlignment="1">
      <alignment/>
    </xf>
    <xf numFmtId="3" fontId="7" fillId="0" borderId="10" xfId="54" applyNumberFormat="1" applyFont="1" applyFill="1" applyBorder="1" applyAlignment="1">
      <alignment/>
      <protection/>
    </xf>
    <xf numFmtId="1" fontId="5" fillId="0" borderId="10" xfId="54" applyNumberFormat="1" applyFont="1" applyFill="1" applyBorder="1" applyAlignment="1">
      <alignment horizontal="center" vertical="center" wrapText="1"/>
      <protection/>
    </xf>
    <xf numFmtId="0" fontId="10" fillId="0" borderId="10" xfId="54" applyFont="1" applyFill="1" applyBorder="1">
      <alignment/>
      <protection/>
    </xf>
    <xf numFmtId="0" fontId="10" fillId="0" borderId="10" xfId="54" applyFont="1" applyFill="1" applyBorder="1" applyAlignment="1">
      <alignment/>
      <protection/>
    </xf>
    <xf numFmtId="0" fontId="10" fillId="0" borderId="11" xfId="54" applyFont="1" applyFill="1" applyBorder="1">
      <alignment/>
      <protection/>
    </xf>
    <xf numFmtId="0" fontId="10" fillId="0" borderId="10" xfId="54" applyFont="1" applyFill="1" applyBorder="1" applyAlignment="1">
      <alignment vertical="center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/>
      <protection/>
    </xf>
    <xf numFmtId="185" fontId="5" fillId="0" borderId="10" xfId="54" applyNumberFormat="1" applyFont="1" applyFill="1" applyBorder="1" applyAlignment="1">
      <alignment horizontal="right" vertical="center" wrapText="1"/>
      <protection/>
    </xf>
    <xf numFmtId="178" fontId="5" fillId="0" borderId="10" xfId="54" applyNumberFormat="1" applyFont="1" applyFill="1" applyBorder="1" applyAlignment="1">
      <alignment horizontal="right" vertical="center" wrapText="1"/>
      <protection/>
    </xf>
    <xf numFmtId="1" fontId="5" fillId="0" borderId="10" xfId="54" applyNumberFormat="1" applyFont="1" applyFill="1" applyBorder="1" applyAlignment="1">
      <alignment horizontal="center"/>
      <protection/>
    </xf>
    <xf numFmtId="178" fontId="5" fillId="0" borderId="10" xfId="54" applyNumberFormat="1" applyFont="1" applyFill="1" applyBorder="1">
      <alignment/>
      <protection/>
    </xf>
    <xf numFmtId="10" fontId="10" fillId="0" borderId="10" xfId="59" applyNumberFormat="1" applyFont="1" applyFill="1" applyBorder="1" applyAlignment="1">
      <alignment/>
    </xf>
    <xf numFmtId="185" fontId="4" fillId="0" borderId="10" xfId="53" applyNumberFormat="1" applyFont="1" applyFill="1" applyBorder="1" applyAlignment="1">
      <alignment horizontal="center" vertical="center" wrapText="1"/>
      <protection/>
    </xf>
    <xf numFmtId="1" fontId="5" fillId="0" borderId="10" xfId="54" applyNumberFormat="1" applyFont="1" applyFill="1" applyBorder="1" applyAlignment="1">
      <alignment horizontal="center" vertical="center" textRotation="90" wrapText="1"/>
      <protection/>
    </xf>
    <xf numFmtId="4" fontId="5" fillId="0" borderId="10" xfId="54" applyNumberFormat="1" applyFont="1" applyFill="1" applyBorder="1" applyAlignment="1">
      <alignment horizontal="center" vertical="center" textRotation="90" wrapText="1"/>
      <protection/>
    </xf>
    <xf numFmtId="0" fontId="5" fillId="4" borderId="10" xfId="54" applyFont="1" applyFill="1" applyBorder="1" applyAlignment="1">
      <alignment horizontal="center" vertical="center" wrapText="1"/>
      <protection/>
    </xf>
    <xf numFmtId="4" fontId="5" fillId="0" borderId="10" xfId="54" applyNumberFormat="1" applyFont="1" applyFill="1" applyBorder="1" applyAlignment="1">
      <alignment horizontal="center" vertical="center" wrapText="1"/>
      <protection/>
    </xf>
    <xf numFmtId="3" fontId="5" fillId="0" borderId="10" xfId="54" applyNumberFormat="1" applyFont="1" applyFill="1" applyBorder="1" applyAlignment="1">
      <alignment horizontal="center" vertical="center" wrapText="1"/>
      <protection/>
    </xf>
    <xf numFmtId="4" fontId="5" fillId="4" borderId="10" xfId="54" applyNumberFormat="1" applyFont="1" applyFill="1" applyBorder="1" applyAlignment="1">
      <alignment horizontal="center" vertical="center" wrapText="1"/>
      <protection/>
    </xf>
    <xf numFmtId="3" fontId="5" fillId="4" borderId="10" xfId="54" applyNumberFormat="1" applyFont="1" applyFill="1" applyBorder="1" applyAlignment="1">
      <alignment horizontal="center" vertical="center" wrapText="1"/>
      <protection/>
    </xf>
    <xf numFmtId="2" fontId="5" fillId="0" borderId="10" xfId="54" applyNumberFormat="1" applyFont="1" applyFill="1" applyBorder="1" applyAlignment="1">
      <alignment horizontal="center" vertical="center" wrapText="1"/>
      <protection/>
    </xf>
    <xf numFmtId="0" fontId="6" fillId="0" borderId="10" xfId="54" applyFont="1" applyFill="1" applyBorder="1">
      <alignment/>
      <protection/>
    </xf>
    <xf numFmtId="0" fontId="17" fillId="0" borderId="10" xfId="0" applyFont="1" applyBorder="1" applyAlignment="1">
      <alignment horizontal="center" vertical="center" textRotation="90" wrapText="1"/>
    </xf>
    <xf numFmtId="185" fontId="18" fillId="0" borderId="10" xfId="53" applyNumberFormat="1" applyFont="1" applyFill="1" applyBorder="1" applyAlignment="1">
      <alignment horizontal="center" vertical="center" textRotation="90" wrapText="1"/>
      <protection/>
    </xf>
    <xf numFmtId="0" fontId="18" fillId="0" borderId="10" xfId="53" applyFont="1" applyFill="1" applyBorder="1" applyAlignment="1">
      <alignment horizontal="center" vertical="center" textRotation="90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4" fontId="4" fillId="7" borderId="10" xfId="54" applyNumberFormat="1" applyFont="1" applyFill="1" applyBorder="1" applyAlignment="1">
      <alignment horizontal="center" vertical="center" wrapText="1"/>
      <protection/>
    </xf>
    <xf numFmtId="0" fontId="4" fillId="7" borderId="10" xfId="54" applyFont="1" applyFill="1" applyBorder="1" applyAlignment="1">
      <alignment horizontal="center" vertical="center" wrapText="1"/>
      <protection/>
    </xf>
    <xf numFmtId="3" fontId="4" fillId="7" borderId="10" xfId="54" applyNumberFormat="1" applyFont="1" applyFill="1" applyBorder="1" applyAlignment="1">
      <alignment horizontal="center" vertical="center" wrapText="1"/>
      <protection/>
    </xf>
    <xf numFmtId="10" fontId="10" fillId="7" borderId="10" xfId="59" applyNumberFormat="1" applyFont="1" applyFill="1" applyBorder="1" applyAlignment="1">
      <alignment/>
    </xf>
    <xf numFmtId="0" fontId="10" fillId="7" borderId="10" xfId="54" applyFont="1" applyFill="1" applyBorder="1" applyAlignment="1">
      <alignment vertical="center"/>
      <protection/>
    </xf>
    <xf numFmtId="3" fontId="16" fillId="7" borderId="10" xfId="54" applyNumberFormat="1" applyFont="1" applyFill="1" applyBorder="1" applyAlignment="1">
      <alignment horizontal="center" vertical="center" wrapText="1"/>
      <protection/>
    </xf>
    <xf numFmtId="3" fontId="7" fillId="7" borderId="10" xfId="54" applyNumberFormat="1" applyFont="1" applyFill="1" applyBorder="1" applyAlignment="1">
      <alignment/>
      <protection/>
    </xf>
    <xf numFmtId="1" fontId="4" fillId="7" borderId="10" xfId="54" applyNumberFormat="1" applyFont="1" applyFill="1" applyBorder="1" applyAlignment="1">
      <alignment horizontal="center" vertical="center" wrapText="1"/>
      <protection/>
    </xf>
    <xf numFmtId="2" fontId="4" fillId="7" borderId="10" xfId="54" applyNumberFormat="1" applyFont="1" applyFill="1" applyBorder="1" applyAlignment="1">
      <alignment horizontal="center" vertical="center" wrapText="1"/>
      <protection/>
    </xf>
    <xf numFmtId="0" fontId="10" fillId="7" borderId="10" xfId="54" applyFont="1" applyFill="1" applyBorder="1">
      <alignment/>
      <protection/>
    </xf>
    <xf numFmtId="0" fontId="4" fillId="7" borderId="10" xfId="54" applyFont="1" applyFill="1" applyBorder="1" applyAlignment="1">
      <alignment horizontal="center" vertical="center"/>
      <protection/>
    </xf>
    <xf numFmtId="4" fontId="4" fillId="0" borderId="10" xfId="54" applyNumberFormat="1" applyFont="1" applyFill="1" applyBorder="1" applyAlignment="1">
      <alignment horizontal="center" vertical="center" wrapText="1"/>
      <protection/>
    </xf>
    <xf numFmtId="3" fontId="4" fillId="0" borderId="10" xfId="54" applyNumberFormat="1" applyFont="1" applyFill="1" applyBorder="1" applyAlignment="1">
      <alignment horizontal="center" vertical="center" wrapText="1"/>
      <protection/>
    </xf>
    <xf numFmtId="3" fontId="14" fillId="7" borderId="10" xfId="54" applyNumberFormat="1" applyFont="1" applyFill="1" applyBorder="1" applyAlignment="1">
      <alignment horizontal="center" vertical="center" wrapText="1"/>
      <protection/>
    </xf>
    <xf numFmtId="3" fontId="15" fillId="0" borderId="10" xfId="54" applyNumberFormat="1" applyFont="1" applyFill="1" applyBorder="1" applyAlignment="1">
      <alignment horizontal="center" vertical="center" wrapText="1"/>
      <protection/>
    </xf>
    <xf numFmtId="3" fontId="20" fillId="7" borderId="10" xfId="54" applyNumberFormat="1" applyFont="1" applyFill="1" applyBorder="1" applyAlignment="1">
      <alignment horizontal="center" vertical="center" wrapText="1"/>
      <protection/>
    </xf>
    <xf numFmtId="4" fontId="14" fillId="7" borderId="10" xfId="54" applyNumberFormat="1" applyFont="1" applyFill="1" applyBorder="1" applyAlignment="1">
      <alignment horizontal="center" vertical="center" wrapText="1"/>
      <protection/>
    </xf>
    <xf numFmtId="4" fontId="15" fillId="0" borderId="10" xfId="54" applyNumberFormat="1" applyFont="1" applyFill="1" applyBorder="1" applyAlignment="1">
      <alignment horizontal="center" vertical="center" wrapText="1"/>
      <protection/>
    </xf>
    <xf numFmtId="3" fontId="21" fillId="7" borderId="10" xfId="54" applyNumberFormat="1" applyFont="1" applyFill="1" applyBorder="1" applyAlignment="1">
      <alignment horizontal="center" vertical="center" wrapText="1"/>
      <protection/>
    </xf>
    <xf numFmtId="3" fontId="21" fillId="0" borderId="10" xfId="54" applyNumberFormat="1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/>
      <protection/>
    </xf>
    <xf numFmtId="4" fontId="5" fillId="7" borderId="10" xfId="54" applyNumberFormat="1" applyFont="1" applyFill="1" applyBorder="1" applyAlignment="1">
      <alignment horizontal="center" vertical="center" wrapText="1"/>
      <protection/>
    </xf>
    <xf numFmtId="3" fontId="15" fillId="7" borderId="10" xfId="54" applyNumberFormat="1" applyFont="1" applyFill="1" applyBorder="1" applyAlignment="1">
      <alignment horizontal="center" vertical="center" wrapText="1"/>
      <protection/>
    </xf>
    <xf numFmtId="4" fontId="4" fillId="7" borderId="10" xfId="54" applyNumberFormat="1" applyFont="1" applyFill="1" applyBorder="1" applyAlignment="1">
      <alignment horizontal="center" vertical="center" wrapText="1"/>
      <protection/>
    </xf>
    <xf numFmtId="3" fontId="4" fillId="7" borderId="10" xfId="54" applyNumberFormat="1" applyFont="1" applyFill="1" applyBorder="1" applyAlignment="1">
      <alignment horizontal="center" vertical="center" wrapText="1"/>
      <protection/>
    </xf>
    <xf numFmtId="0" fontId="6" fillId="7" borderId="10" xfId="54" applyFont="1" applyFill="1" applyBorder="1" applyAlignment="1">
      <alignment vertical="center"/>
      <protection/>
    </xf>
    <xf numFmtId="1" fontId="4" fillId="7" borderId="10" xfId="54" applyNumberFormat="1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vertical="center"/>
      <protection/>
    </xf>
    <xf numFmtId="0" fontId="5" fillId="7" borderId="10" xfId="54" applyFont="1" applyFill="1" applyBorder="1" applyAlignment="1">
      <alignment vertical="center"/>
      <protection/>
    </xf>
    <xf numFmtId="2" fontId="5" fillId="0" borderId="10" xfId="54" applyNumberFormat="1" applyFont="1" applyFill="1" applyBorder="1" applyAlignment="1">
      <alignment horizontal="center" vertical="center"/>
      <protection/>
    </xf>
    <xf numFmtId="0" fontId="4" fillId="7" borderId="10" xfId="54" applyFont="1" applyFill="1" applyBorder="1" applyAlignment="1">
      <alignment vertical="center"/>
      <protection/>
    </xf>
    <xf numFmtId="2" fontId="4" fillId="7" borderId="10" xfId="54" applyNumberFormat="1" applyFont="1" applyFill="1" applyBorder="1" applyAlignment="1">
      <alignment horizontal="center" vertical="center"/>
      <protection/>
    </xf>
    <xf numFmtId="4" fontId="4" fillId="7" borderId="12" xfId="54" applyNumberFormat="1" applyFont="1" applyFill="1" applyBorder="1" applyAlignment="1">
      <alignment horizontal="center" vertical="center" wrapText="1"/>
      <protection/>
    </xf>
    <xf numFmtId="1" fontId="5" fillId="7" borderId="12" xfId="54" applyNumberFormat="1" applyFont="1" applyFill="1" applyBorder="1" applyAlignment="1">
      <alignment horizontal="center" vertical="center" wrapText="1"/>
      <protection/>
    </xf>
    <xf numFmtId="3" fontId="15" fillId="7" borderId="12" xfId="54" applyNumberFormat="1" applyFont="1" applyFill="1" applyBorder="1" applyAlignment="1">
      <alignment horizontal="center" vertical="center" wrapText="1"/>
      <protection/>
    </xf>
    <xf numFmtId="0" fontId="4" fillId="7" borderId="12" xfId="54" applyFont="1" applyFill="1" applyBorder="1" applyAlignment="1">
      <alignment horizontal="center" vertical="center" wrapText="1"/>
      <protection/>
    </xf>
    <xf numFmtId="49" fontId="5" fillId="0" borderId="10" xfId="54" applyNumberFormat="1" applyFont="1" applyFill="1" applyBorder="1" applyAlignment="1">
      <alignment horizontal="center" vertical="center"/>
      <protection/>
    </xf>
    <xf numFmtId="0" fontId="5" fillId="0" borderId="13" xfId="54" applyFont="1" applyFill="1" applyBorder="1" applyAlignment="1">
      <alignment horizontal="center" vertical="center" wrapText="1"/>
      <protection/>
    </xf>
    <xf numFmtId="0" fontId="5" fillId="0" borderId="14" xfId="54" applyFont="1" applyFill="1" applyBorder="1" applyAlignment="1">
      <alignment horizontal="center" vertical="center" wrapText="1"/>
      <protection/>
    </xf>
    <xf numFmtId="0" fontId="5" fillId="0" borderId="12" xfId="54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54" applyFont="1" applyFill="1" applyBorder="1" applyAlignment="1">
      <alignment horizontal="center" vertical="center"/>
      <protection/>
    </xf>
    <xf numFmtId="0" fontId="5" fillId="0" borderId="14" xfId="54" applyFont="1" applyFill="1" applyBorder="1" applyAlignment="1">
      <alignment horizontal="center" vertical="center"/>
      <protection/>
    </xf>
    <xf numFmtId="0" fontId="5" fillId="0" borderId="12" xfId="54" applyFont="1" applyFill="1" applyBorder="1" applyAlignment="1">
      <alignment horizontal="center" vertical="center"/>
      <protection/>
    </xf>
    <xf numFmtId="49" fontId="5" fillId="0" borderId="13" xfId="54" applyNumberFormat="1" applyFont="1" applyFill="1" applyBorder="1" applyAlignment="1">
      <alignment horizontal="center" vertical="center"/>
      <protection/>
    </xf>
    <xf numFmtId="49" fontId="5" fillId="0" borderId="14" xfId="54" applyNumberFormat="1" applyFont="1" applyFill="1" applyBorder="1" applyAlignment="1">
      <alignment horizontal="center" vertical="center"/>
      <protection/>
    </xf>
    <xf numFmtId="49" fontId="5" fillId="0" borderId="12" xfId="54" applyNumberFormat="1" applyFont="1" applyFill="1" applyBorder="1" applyAlignment="1">
      <alignment horizontal="center" vertical="center"/>
      <protection/>
    </xf>
    <xf numFmtId="0" fontId="5" fillId="0" borderId="13" xfId="54" applyNumberFormat="1" applyFont="1" applyFill="1" applyBorder="1" applyAlignment="1">
      <alignment horizontal="center" vertical="center"/>
      <protection/>
    </xf>
    <xf numFmtId="0" fontId="10" fillId="0" borderId="14" xfId="54" applyNumberFormat="1" applyFont="1" applyFill="1" applyBorder="1" applyAlignment="1">
      <alignment horizontal="center" vertical="center"/>
      <protection/>
    </xf>
    <xf numFmtId="0" fontId="10" fillId="0" borderId="12" xfId="54" applyNumberFormat="1" applyFont="1" applyFill="1" applyBorder="1" applyAlignment="1">
      <alignment horizontal="center" vertical="center"/>
      <protection/>
    </xf>
    <xf numFmtId="0" fontId="5" fillId="0" borderId="13" xfId="54" applyFont="1" applyFill="1" applyBorder="1" applyAlignment="1">
      <alignment horizontal="center" vertical="center" wrapText="1"/>
      <protection/>
    </xf>
    <xf numFmtId="0" fontId="10" fillId="0" borderId="14" xfId="54" applyFont="1" applyFill="1" applyBorder="1" applyAlignment="1">
      <alignment horizontal="center" vertical="center" wrapText="1"/>
      <protection/>
    </xf>
    <xf numFmtId="0" fontId="10" fillId="0" borderId="12" xfId="54" applyFont="1" applyFill="1" applyBorder="1" applyAlignment="1">
      <alignment horizontal="center" vertical="center" wrapText="1"/>
      <protection/>
    </xf>
    <xf numFmtId="0" fontId="5" fillId="0" borderId="14" xfId="54" applyFont="1" applyFill="1" applyBorder="1" applyAlignment="1">
      <alignment horizontal="center" vertical="center" wrapText="1"/>
      <protection/>
    </xf>
    <xf numFmtId="0" fontId="5" fillId="0" borderId="12" xfId="54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49" fontId="13" fillId="7" borderId="10" xfId="54" applyNumberFormat="1" applyFont="1" applyFill="1" applyBorder="1" applyAlignment="1">
      <alignment horizontal="center" vertical="center" wrapText="1"/>
      <protection/>
    </xf>
    <xf numFmtId="0" fontId="13" fillId="7" borderId="10" xfId="0" applyFont="1" applyFill="1" applyBorder="1" applyAlignment="1">
      <alignment horizontal="center" vertical="center" wrapText="1"/>
    </xf>
    <xf numFmtId="49" fontId="8" fillId="0" borderId="10" xfId="54" applyNumberFormat="1" applyFont="1" applyFill="1" applyBorder="1" applyAlignment="1">
      <alignment horizontal="center" vertical="center" wrapText="1"/>
      <protection/>
    </xf>
    <xf numFmtId="0" fontId="19" fillId="0" borderId="10" xfId="0" applyFont="1" applyBorder="1" applyAlignment="1">
      <alignment horizontal="center" vertical="center" wrapText="1"/>
    </xf>
    <xf numFmtId="49" fontId="19" fillId="0" borderId="10" xfId="54" applyNumberFormat="1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49" fontId="4" fillId="0" borderId="10" xfId="54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5" fillId="0" borderId="10" xfId="54" applyFont="1" applyFill="1" applyBorder="1" applyAlignment="1">
      <alignment horizontal="center" vertical="center"/>
      <protection/>
    </xf>
    <xf numFmtId="0" fontId="10" fillId="0" borderId="10" xfId="54" applyFont="1" applyFill="1" applyBorder="1" applyAlignment="1">
      <alignment horizontal="center" vertical="center"/>
      <protection/>
    </xf>
    <xf numFmtId="49" fontId="4" fillId="7" borderId="10" xfId="54" applyNumberFormat="1" applyFont="1" applyFill="1" applyBorder="1" applyAlignment="1">
      <alignment horizontal="center" vertical="center" wrapText="1"/>
      <protection/>
    </xf>
    <xf numFmtId="0" fontId="4" fillId="7" borderId="10" xfId="0" applyFont="1" applyFill="1" applyBorder="1" applyAlignment="1">
      <alignment horizontal="center" vertical="center" wrapText="1"/>
    </xf>
    <xf numFmtId="49" fontId="5" fillId="0" borderId="10" xfId="54" applyNumberFormat="1" applyFont="1" applyFill="1" applyBorder="1" applyAlignment="1">
      <alignment horizontal="center" vertical="center" wrapText="1"/>
      <protection/>
    </xf>
    <xf numFmtId="0" fontId="8" fillId="2" borderId="10" xfId="54" applyFont="1" applyFill="1" applyBorder="1" applyAlignment="1">
      <alignment horizontal="center" vertical="center" wrapText="1"/>
      <protection/>
    </xf>
    <xf numFmtId="0" fontId="5" fillId="14" borderId="10" xfId="54" applyFont="1" applyFill="1" applyBorder="1" applyAlignment="1">
      <alignment horizontal="center" vertical="center" wrapText="1"/>
      <protection/>
    </xf>
    <xf numFmtId="49" fontId="5" fillId="0" borderId="13" xfId="54" applyNumberFormat="1" applyFont="1" applyFill="1" applyBorder="1" applyAlignment="1">
      <alignment horizontal="center" vertical="center"/>
      <protection/>
    </xf>
    <xf numFmtId="49" fontId="5" fillId="0" borderId="14" xfId="54" applyNumberFormat="1" applyFont="1" applyFill="1" applyBorder="1" applyAlignment="1">
      <alignment horizontal="center" vertical="center"/>
      <protection/>
    </xf>
    <xf numFmtId="49" fontId="5" fillId="0" borderId="12" xfId="54" applyNumberFormat="1" applyFont="1" applyFill="1" applyBorder="1" applyAlignment="1">
      <alignment horizontal="center" vertical="center"/>
      <protection/>
    </xf>
    <xf numFmtId="0" fontId="11" fillId="0" borderId="15" xfId="54" applyFont="1" applyFill="1" applyBorder="1" applyAlignment="1">
      <alignment horizontal="center" vertical="top" wrapText="1"/>
      <protection/>
    </xf>
    <xf numFmtId="0" fontId="10" fillId="0" borderId="15" xfId="0" applyFont="1" applyBorder="1" applyAlignment="1">
      <alignment horizontal="center" vertical="top"/>
    </xf>
    <xf numFmtId="0" fontId="4" fillId="0" borderId="10" xfId="54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textRotation="90" wrapText="1"/>
      <protection/>
    </xf>
    <xf numFmtId="16" fontId="5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3" xfId="54" applyNumberFormat="1" applyFont="1" applyFill="1" applyBorder="1" applyAlignment="1">
      <alignment horizontal="center" vertical="center" wrapText="1"/>
      <protection/>
    </xf>
    <xf numFmtId="49" fontId="5" fillId="0" borderId="14" xfId="54" applyNumberFormat="1" applyFont="1" applyFill="1" applyBorder="1" applyAlignment="1">
      <alignment horizontal="center" vertical="center" wrapText="1"/>
      <protection/>
    </xf>
    <xf numFmtId="49" fontId="5" fillId="0" borderId="12" xfId="54" applyNumberFormat="1" applyFont="1" applyFill="1" applyBorder="1" applyAlignment="1">
      <alignment horizontal="center" vertical="center" wrapText="1"/>
      <protection/>
    </xf>
    <xf numFmtId="0" fontId="5" fillId="14" borderId="10" xfId="0" applyFont="1" applyFill="1" applyBorder="1" applyAlignment="1">
      <alignment horizontal="center" vertical="center" wrapText="1"/>
    </xf>
    <xf numFmtId="49" fontId="5" fillId="14" borderId="10" xfId="54" applyNumberFormat="1" applyFont="1" applyFill="1" applyBorder="1" applyAlignment="1">
      <alignment horizontal="center" vertical="center" wrapText="1"/>
      <protection/>
    </xf>
    <xf numFmtId="0" fontId="10" fillId="1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2" fillId="0" borderId="16" xfId="54" applyFont="1" applyFill="1" applyBorder="1" applyAlignment="1">
      <alignment horizontal="center" vertical="center" wrapText="1"/>
      <protection/>
    </xf>
    <xf numFmtId="0" fontId="12" fillId="0" borderId="17" xfId="54" applyFont="1" applyFill="1" applyBorder="1" applyAlignment="1">
      <alignment horizontal="center" vertical="center" wrapText="1"/>
      <protection/>
    </xf>
    <xf numFmtId="0" fontId="12" fillId="0" borderId="18" xfId="54" applyFont="1" applyFill="1" applyBorder="1" applyAlignment="1">
      <alignment horizontal="center" vertical="center" wrapText="1"/>
      <protection/>
    </xf>
    <xf numFmtId="0" fontId="12" fillId="0" borderId="19" xfId="54" applyFont="1" applyFill="1" applyBorder="1" applyAlignment="1">
      <alignment horizontal="center" vertical="center" wrapText="1"/>
      <protection/>
    </xf>
    <xf numFmtId="0" fontId="12" fillId="0" borderId="0" xfId="54" applyFont="1" applyFill="1" applyBorder="1" applyAlignment="1">
      <alignment horizontal="center" vertical="center" wrapText="1"/>
      <protection/>
    </xf>
    <xf numFmtId="0" fontId="12" fillId="0" borderId="20" xfId="54" applyFont="1" applyFill="1" applyBorder="1" applyAlignment="1">
      <alignment horizontal="center" vertical="center" wrapText="1"/>
      <protection/>
    </xf>
    <xf numFmtId="0" fontId="12" fillId="0" borderId="21" xfId="54" applyFont="1" applyFill="1" applyBorder="1" applyAlignment="1">
      <alignment horizontal="center" vertical="center" wrapText="1"/>
      <protection/>
    </xf>
    <xf numFmtId="0" fontId="12" fillId="0" borderId="15" xfId="54" applyFont="1" applyFill="1" applyBorder="1" applyAlignment="1">
      <alignment horizontal="center" vertical="center" wrapText="1"/>
      <protection/>
    </xf>
    <xf numFmtId="0" fontId="12" fillId="0" borderId="22" xfId="54" applyFont="1" applyFill="1" applyBorder="1" applyAlignment="1">
      <alignment horizontal="center" vertical="center" wrapText="1"/>
      <protection/>
    </xf>
    <xf numFmtId="0" fontId="14" fillId="0" borderId="0" xfId="54" applyFont="1" applyFill="1" applyBorder="1" applyAlignment="1">
      <alignment horizontal="right" vertical="center" wrapText="1"/>
      <protection/>
    </xf>
    <xf numFmtId="0" fontId="15" fillId="0" borderId="0" xfId="0" applyFont="1" applyBorder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еропр к программе" xfId="53"/>
    <cellStyle name="Обычный_приложение пром.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7F6FF"/>
      <rgbColor rgb="00CFE9FB"/>
      <rgbColor rgb="0090BDD4"/>
      <rgbColor rgb="00FF8979"/>
      <rgbColor rgb="00D7B1CD"/>
      <rgbColor rgb="00E8BC7C"/>
      <rgbColor rgb="00B6F600"/>
      <rgbColor rgb="00339966"/>
      <rgbColor rgb="005F9FC0"/>
      <rgbColor rgb="00FF00FF"/>
      <rgbColor rgb="00FFFF00"/>
      <rgbColor rgb="0000FFFF"/>
      <rgbColor rgb="00800080"/>
      <rgbColor rgb="00FF8080"/>
      <rgbColor rgb="00CDF5EC"/>
      <rgbColor rgb="00B9FFA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7F6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7"/>
  <sheetViews>
    <sheetView showZeros="0" tabSelected="1" view="pageBreakPreview" zoomScale="50" zoomScaleNormal="40" zoomScaleSheetLayoutView="50" zoomScalePageLayoutView="0" workbookViewId="0" topLeftCell="A1">
      <pane ySplit="4" topLeftCell="BM5" activePane="bottomLeft" state="frozen"/>
      <selection pane="topLeft" activeCell="A1" sqref="A1"/>
      <selection pane="bottomLeft" activeCell="A99" sqref="A99:F102"/>
    </sheetView>
  </sheetViews>
  <sheetFormatPr defaultColWidth="9.140625" defaultRowHeight="12.75"/>
  <cols>
    <col min="1" max="1" width="10.28125" style="7" customWidth="1"/>
    <col min="2" max="3" width="41.28125" style="7" customWidth="1"/>
    <col min="4" max="4" width="49.421875" style="7" customWidth="1"/>
    <col min="5" max="5" width="16.28125" style="7" customWidth="1"/>
    <col min="6" max="6" width="37.140625" style="7" customWidth="1"/>
    <col min="7" max="7" width="17.28125" style="8" customWidth="1"/>
    <col min="8" max="8" width="13.00390625" style="9" customWidth="1"/>
    <col min="9" max="9" width="12.00390625" style="9" customWidth="1"/>
    <col min="10" max="10" width="12.140625" style="9" customWidth="1"/>
    <col min="11" max="11" width="11.57421875" style="9" customWidth="1"/>
    <col min="12" max="12" width="13.57421875" style="9" customWidth="1"/>
    <col min="13" max="13" width="13.140625" style="10" customWidth="1"/>
    <col min="14" max="14" width="18.28125" style="11" customWidth="1"/>
    <col min="15" max="15" width="22.421875" style="11" customWidth="1"/>
    <col min="16" max="16" width="26.28125" style="12" customWidth="1"/>
    <col min="17" max="17" width="18.00390625" style="12" customWidth="1"/>
    <col min="18" max="18" width="31.57421875" style="3" customWidth="1"/>
    <col min="19" max="19" width="16.7109375" style="3" customWidth="1"/>
    <col min="20" max="20" width="13.140625" style="3" customWidth="1"/>
    <col min="21" max="21" width="9.00390625" style="3" customWidth="1"/>
    <col min="22" max="22" width="10.7109375" style="3" customWidth="1"/>
    <col min="23" max="24" width="11.00390625" style="3" customWidth="1"/>
    <col min="25" max="28" width="9.140625" style="3" customWidth="1"/>
    <col min="29" max="29" width="9.8515625" style="3" bestFit="1" customWidth="1"/>
    <col min="30" max="16384" width="9.140625" style="3" customWidth="1"/>
  </cols>
  <sheetData>
    <row r="1" spans="1:19" ht="36" customHeight="1">
      <c r="A1" s="127" t="s">
        <v>53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8"/>
      <c r="S1" s="5"/>
    </row>
    <row r="2" spans="1:19" ht="86.25" customHeight="1">
      <c r="A2" s="102" t="s">
        <v>147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3"/>
      <c r="S2" s="5"/>
    </row>
    <row r="3" spans="1:18" s="4" customFormat="1" ht="53.25" customHeight="1">
      <c r="A3" s="83" t="s">
        <v>30</v>
      </c>
      <c r="B3" s="83" t="s">
        <v>67</v>
      </c>
      <c r="C3" s="83" t="s">
        <v>13</v>
      </c>
      <c r="D3" s="83" t="s">
        <v>31</v>
      </c>
      <c r="E3" s="106" t="s">
        <v>0</v>
      </c>
      <c r="F3" s="83" t="s">
        <v>32</v>
      </c>
      <c r="G3" s="83" t="s">
        <v>1</v>
      </c>
      <c r="H3" s="105" t="s">
        <v>33</v>
      </c>
      <c r="I3" s="105"/>
      <c r="J3" s="105"/>
      <c r="K3" s="105"/>
      <c r="L3" s="105"/>
      <c r="M3" s="105"/>
      <c r="N3" s="104" t="s">
        <v>40</v>
      </c>
      <c r="O3" s="104"/>
      <c r="P3" s="104"/>
      <c r="Q3" s="104"/>
      <c r="R3" s="104"/>
    </row>
    <row r="4" spans="1:18" s="4" customFormat="1" ht="240" customHeight="1">
      <c r="A4" s="83"/>
      <c r="B4" s="83"/>
      <c r="C4" s="83"/>
      <c r="D4" s="83"/>
      <c r="E4" s="106"/>
      <c r="F4" s="83"/>
      <c r="G4" s="83"/>
      <c r="H4" s="14" t="s">
        <v>34</v>
      </c>
      <c r="I4" s="25" t="s">
        <v>35</v>
      </c>
      <c r="J4" s="25" t="s">
        <v>36</v>
      </c>
      <c r="K4" s="25" t="s">
        <v>37</v>
      </c>
      <c r="L4" s="25" t="s">
        <v>38</v>
      </c>
      <c r="M4" s="26" t="s">
        <v>39</v>
      </c>
      <c r="N4" s="15" t="s">
        <v>41</v>
      </c>
      <c r="O4" s="15" t="s">
        <v>42</v>
      </c>
      <c r="P4" s="16" t="s">
        <v>12</v>
      </c>
      <c r="Q4" s="16" t="s">
        <v>11</v>
      </c>
      <c r="R4" s="24" t="s">
        <v>66</v>
      </c>
    </row>
    <row r="5" spans="1:18" s="4" customFormat="1" ht="33" customHeight="1">
      <c r="A5" s="97" t="s">
        <v>17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</row>
    <row r="6" spans="1:19" s="32" customFormat="1" ht="30" customHeight="1">
      <c r="A6" s="96" t="s">
        <v>75</v>
      </c>
      <c r="B6" s="83" t="s">
        <v>68</v>
      </c>
      <c r="C6" s="83" t="s">
        <v>105</v>
      </c>
      <c r="D6" s="68" t="s">
        <v>25</v>
      </c>
      <c r="E6" s="83" t="s">
        <v>127</v>
      </c>
      <c r="F6" s="68" t="s">
        <v>63</v>
      </c>
      <c r="G6" s="29" t="s">
        <v>2</v>
      </c>
      <c r="H6" s="28">
        <f aca="true" t="shared" si="0" ref="H6:P6">SUM(H7:H9)</f>
        <v>0</v>
      </c>
      <c r="I6" s="28">
        <f t="shared" si="0"/>
        <v>0</v>
      </c>
      <c r="J6" s="28">
        <f t="shared" si="0"/>
        <v>0</v>
      </c>
      <c r="K6" s="28">
        <f t="shared" si="0"/>
        <v>0</v>
      </c>
      <c r="L6" s="28">
        <f t="shared" si="0"/>
        <v>0</v>
      </c>
      <c r="M6" s="28">
        <f t="shared" si="0"/>
        <v>0</v>
      </c>
      <c r="N6" s="28">
        <f t="shared" si="0"/>
        <v>22.5</v>
      </c>
      <c r="O6" s="28">
        <f t="shared" si="0"/>
        <v>0</v>
      </c>
      <c r="P6" s="28">
        <f t="shared" si="0"/>
        <v>1.5</v>
      </c>
      <c r="Q6" s="30">
        <f>SUM(Q7:Q9)</f>
        <v>0</v>
      </c>
      <c r="R6" s="41"/>
      <c r="S6" s="31"/>
    </row>
    <row r="7" spans="1:19" s="6" customFormat="1" ht="30" customHeight="1">
      <c r="A7" s="96"/>
      <c r="B7" s="83"/>
      <c r="C7" s="83"/>
      <c r="D7" s="68"/>
      <c r="E7" s="83"/>
      <c r="F7" s="68"/>
      <c r="G7" s="27">
        <v>2018</v>
      </c>
      <c r="H7" s="18"/>
      <c r="I7" s="18"/>
      <c r="J7" s="18"/>
      <c r="K7" s="18"/>
      <c r="L7" s="18">
        <v>0</v>
      </c>
      <c r="M7" s="18"/>
      <c r="N7" s="18">
        <v>7.5</v>
      </c>
      <c r="O7" s="18"/>
      <c r="P7" s="18">
        <v>0.5</v>
      </c>
      <c r="Q7" s="19">
        <v>0</v>
      </c>
      <c r="R7" s="42">
        <v>12500</v>
      </c>
      <c r="S7" s="13"/>
    </row>
    <row r="8" spans="1:19" s="6" customFormat="1" ht="30" customHeight="1">
      <c r="A8" s="96"/>
      <c r="B8" s="83"/>
      <c r="C8" s="83"/>
      <c r="D8" s="68"/>
      <c r="E8" s="83"/>
      <c r="F8" s="68"/>
      <c r="G8" s="27">
        <v>2019</v>
      </c>
      <c r="H8" s="18"/>
      <c r="I8" s="18"/>
      <c r="J8" s="18"/>
      <c r="K8" s="18"/>
      <c r="L8" s="18"/>
      <c r="M8" s="18"/>
      <c r="N8" s="18">
        <v>7.5</v>
      </c>
      <c r="O8" s="18"/>
      <c r="P8" s="18">
        <v>0.5</v>
      </c>
      <c r="Q8" s="19"/>
      <c r="R8" s="42">
        <v>12500</v>
      </c>
      <c r="S8" s="13"/>
    </row>
    <row r="9" spans="1:19" s="6" customFormat="1" ht="30" customHeight="1">
      <c r="A9" s="96"/>
      <c r="B9" s="83"/>
      <c r="C9" s="83"/>
      <c r="D9" s="68"/>
      <c r="E9" s="83"/>
      <c r="F9" s="68"/>
      <c r="G9" s="27">
        <v>2020</v>
      </c>
      <c r="H9" s="18"/>
      <c r="I9" s="18"/>
      <c r="J9" s="18"/>
      <c r="K9" s="18"/>
      <c r="L9" s="18"/>
      <c r="M9" s="18"/>
      <c r="N9" s="18">
        <v>7.5</v>
      </c>
      <c r="O9" s="18"/>
      <c r="P9" s="18">
        <v>0.5</v>
      </c>
      <c r="Q9" s="19"/>
      <c r="R9" s="42">
        <v>12500</v>
      </c>
      <c r="S9" s="13"/>
    </row>
    <row r="10" spans="1:19" s="32" customFormat="1" ht="30" customHeight="1">
      <c r="A10" s="96" t="s">
        <v>76</v>
      </c>
      <c r="B10" s="83" t="s">
        <v>69</v>
      </c>
      <c r="C10" s="83" t="s">
        <v>101</v>
      </c>
      <c r="D10" s="68" t="s">
        <v>29</v>
      </c>
      <c r="E10" s="83" t="s">
        <v>127</v>
      </c>
      <c r="F10" s="68" t="s">
        <v>63</v>
      </c>
      <c r="G10" s="29" t="s">
        <v>2</v>
      </c>
      <c r="H10" s="28">
        <f>SUM(H11:H13)</f>
        <v>0</v>
      </c>
      <c r="I10" s="28">
        <f aca="true" t="shared" si="1" ref="I10:P10">SUM(I11:I13)</f>
        <v>0</v>
      </c>
      <c r="J10" s="28">
        <f t="shared" si="1"/>
        <v>0</v>
      </c>
      <c r="K10" s="28">
        <f t="shared" si="1"/>
        <v>0</v>
      </c>
      <c r="L10" s="28">
        <f t="shared" si="1"/>
        <v>0</v>
      </c>
      <c r="M10" s="28">
        <f t="shared" si="1"/>
        <v>0</v>
      </c>
      <c r="N10" s="28">
        <f t="shared" si="1"/>
        <v>36</v>
      </c>
      <c r="O10" s="28">
        <f t="shared" si="1"/>
        <v>0</v>
      </c>
      <c r="P10" s="28">
        <f t="shared" si="1"/>
        <v>0.8999999999999999</v>
      </c>
      <c r="Q10" s="30">
        <f>SUM(Q11:Q13)</f>
        <v>0</v>
      </c>
      <c r="R10" s="41"/>
      <c r="S10" s="31"/>
    </row>
    <row r="11" spans="1:19" s="6" customFormat="1" ht="30" customHeight="1">
      <c r="A11" s="96"/>
      <c r="B11" s="83"/>
      <c r="C11" s="83"/>
      <c r="D11" s="68"/>
      <c r="E11" s="83"/>
      <c r="F11" s="68"/>
      <c r="G11" s="27">
        <v>2018</v>
      </c>
      <c r="H11" s="18">
        <v>0</v>
      </c>
      <c r="I11" s="18"/>
      <c r="J11" s="18"/>
      <c r="K11" s="18"/>
      <c r="L11" s="18">
        <v>0</v>
      </c>
      <c r="M11" s="18"/>
      <c r="N11" s="18">
        <v>12</v>
      </c>
      <c r="O11" s="18"/>
      <c r="P11" s="18">
        <v>0.3</v>
      </c>
      <c r="Q11" s="19">
        <v>0</v>
      </c>
      <c r="R11" s="42">
        <v>17500</v>
      </c>
      <c r="S11" s="13"/>
    </row>
    <row r="12" spans="1:19" s="6" customFormat="1" ht="30" customHeight="1">
      <c r="A12" s="96"/>
      <c r="B12" s="83"/>
      <c r="C12" s="83"/>
      <c r="D12" s="68"/>
      <c r="E12" s="83"/>
      <c r="F12" s="68"/>
      <c r="G12" s="27">
        <v>2019</v>
      </c>
      <c r="H12" s="18"/>
      <c r="I12" s="18"/>
      <c r="J12" s="18"/>
      <c r="K12" s="18"/>
      <c r="L12" s="18"/>
      <c r="M12" s="18"/>
      <c r="N12" s="18">
        <v>12</v>
      </c>
      <c r="O12" s="18"/>
      <c r="P12" s="18">
        <v>0.3</v>
      </c>
      <c r="Q12" s="19"/>
      <c r="R12" s="42">
        <v>17500</v>
      </c>
      <c r="S12" s="13"/>
    </row>
    <row r="13" spans="1:19" s="6" customFormat="1" ht="30" customHeight="1">
      <c r="A13" s="96"/>
      <c r="B13" s="83"/>
      <c r="C13" s="83"/>
      <c r="D13" s="68"/>
      <c r="E13" s="83"/>
      <c r="F13" s="68"/>
      <c r="G13" s="27">
        <v>2020</v>
      </c>
      <c r="H13" s="18"/>
      <c r="I13" s="18"/>
      <c r="J13" s="18"/>
      <c r="K13" s="18"/>
      <c r="L13" s="18"/>
      <c r="M13" s="18"/>
      <c r="N13" s="18">
        <v>12</v>
      </c>
      <c r="O13" s="18"/>
      <c r="P13" s="18">
        <v>0.3</v>
      </c>
      <c r="Q13" s="19"/>
      <c r="R13" s="42">
        <v>17500</v>
      </c>
      <c r="S13" s="13"/>
    </row>
    <row r="14" spans="1:19" s="32" customFormat="1" ht="30" customHeight="1">
      <c r="A14" s="96" t="s">
        <v>77</v>
      </c>
      <c r="B14" s="83" t="s">
        <v>70</v>
      </c>
      <c r="C14" s="83" t="s">
        <v>105</v>
      </c>
      <c r="D14" s="68" t="s">
        <v>25</v>
      </c>
      <c r="E14" s="83" t="s">
        <v>127</v>
      </c>
      <c r="F14" s="68" t="s">
        <v>63</v>
      </c>
      <c r="G14" s="29" t="s">
        <v>2</v>
      </c>
      <c r="H14" s="28">
        <f>SUM(H15:H17)</f>
        <v>0</v>
      </c>
      <c r="I14" s="28">
        <f aca="true" t="shared" si="2" ref="I14:P14">SUM(I15:I17)</f>
        <v>0</v>
      </c>
      <c r="J14" s="28">
        <f t="shared" si="2"/>
        <v>0</v>
      </c>
      <c r="K14" s="28">
        <f t="shared" si="2"/>
        <v>0</v>
      </c>
      <c r="L14" s="28">
        <f t="shared" si="2"/>
        <v>0</v>
      </c>
      <c r="M14" s="28">
        <f t="shared" si="2"/>
        <v>0</v>
      </c>
      <c r="N14" s="28">
        <f t="shared" si="2"/>
        <v>24</v>
      </c>
      <c r="O14" s="28">
        <f t="shared" si="2"/>
        <v>0</v>
      </c>
      <c r="P14" s="28">
        <f t="shared" si="2"/>
        <v>0.6000000000000001</v>
      </c>
      <c r="Q14" s="30">
        <f>SUM(Q15:Q17)</f>
        <v>0</v>
      </c>
      <c r="R14" s="41"/>
      <c r="S14" s="31"/>
    </row>
    <row r="15" spans="1:19" s="6" customFormat="1" ht="30" customHeight="1">
      <c r="A15" s="96"/>
      <c r="B15" s="83"/>
      <c r="C15" s="83"/>
      <c r="D15" s="68"/>
      <c r="E15" s="83"/>
      <c r="F15" s="68"/>
      <c r="G15" s="27">
        <v>2018</v>
      </c>
      <c r="H15" s="18">
        <v>0</v>
      </c>
      <c r="I15" s="18"/>
      <c r="J15" s="18"/>
      <c r="K15" s="18"/>
      <c r="L15" s="18">
        <v>0</v>
      </c>
      <c r="M15" s="18"/>
      <c r="N15" s="18">
        <v>8</v>
      </c>
      <c r="O15" s="18"/>
      <c r="P15" s="18">
        <v>0.2</v>
      </c>
      <c r="Q15" s="19">
        <v>0</v>
      </c>
      <c r="R15" s="42">
        <v>12000</v>
      </c>
      <c r="S15" s="13"/>
    </row>
    <row r="16" spans="1:19" s="6" customFormat="1" ht="30" customHeight="1">
      <c r="A16" s="96"/>
      <c r="B16" s="83"/>
      <c r="C16" s="83"/>
      <c r="D16" s="68"/>
      <c r="E16" s="83"/>
      <c r="F16" s="68"/>
      <c r="G16" s="27">
        <v>2019</v>
      </c>
      <c r="H16" s="18"/>
      <c r="I16" s="18"/>
      <c r="J16" s="18"/>
      <c r="K16" s="18"/>
      <c r="L16" s="18"/>
      <c r="M16" s="18"/>
      <c r="N16" s="18">
        <v>8</v>
      </c>
      <c r="O16" s="18"/>
      <c r="P16" s="18">
        <v>0.2</v>
      </c>
      <c r="Q16" s="19"/>
      <c r="R16" s="42">
        <v>12000</v>
      </c>
      <c r="S16" s="13"/>
    </row>
    <row r="17" spans="1:19" s="6" customFormat="1" ht="30" customHeight="1">
      <c r="A17" s="96"/>
      <c r="B17" s="83"/>
      <c r="C17" s="83"/>
      <c r="D17" s="68"/>
      <c r="E17" s="83"/>
      <c r="F17" s="68"/>
      <c r="G17" s="27">
        <v>2020</v>
      </c>
      <c r="H17" s="18"/>
      <c r="I17" s="18"/>
      <c r="J17" s="18"/>
      <c r="K17" s="18"/>
      <c r="L17" s="18"/>
      <c r="M17" s="18"/>
      <c r="N17" s="18">
        <v>8</v>
      </c>
      <c r="O17" s="18"/>
      <c r="P17" s="18">
        <v>0.2</v>
      </c>
      <c r="Q17" s="19"/>
      <c r="R17" s="42">
        <v>12000</v>
      </c>
      <c r="S17" s="13"/>
    </row>
    <row r="18" spans="1:19" s="32" customFormat="1" ht="30" customHeight="1">
      <c r="A18" s="96" t="s">
        <v>124</v>
      </c>
      <c r="B18" s="83" t="s">
        <v>71</v>
      </c>
      <c r="C18" s="83" t="s">
        <v>105</v>
      </c>
      <c r="D18" s="68" t="s">
        <v>23</v>
      </c>
      <c r="E18" s="68" t="s">
        <v>128</v>
      </c>
      <c r="F18" s="68" t="s">
        <v>63</v>
      </c>
      <c r="G18" s="29" t="s">
        <v>2</v>
      </c>
      <c r="H18" s="28">
        <f>SUM(H19:H21)</f>
        <v>0</v>
      </c>
      <c r="I18" s="28">
        <f aca="true" t="shared" si="3" ref="I18:P18">SUM(I19:I21)</f>
        <v>0</v>
      </c>
      <c r="J18" s="28">
        <f t="shared" si="3"/>
        <v>0</v>
      </c>
      <c r="K18" s="28">
        <f t="shared" si="3"/>
        <v>0</v>
      </c>
      <c r="L18" s="28">
        <f t="shared" si="3"/>
        <v>0</v>
      </c>
      <c r="M18" s="28">
        <f t="shared" si="3"/>
        <v>0</v>
      </c>
      <c r="N18" s="28">
        <f t="shared" si="3"/>
        <v>37.5</v>
      </c>
      <c r="O18" s="28">
        <f t="shared" si="3"/>
        <v>0</v>
      </c>
      <c r="P18" s="28">
        <f t="shared" si="3"/>
        <v>1.2000000000000002</v>
      </c>
      <c r="Q18" s="33"/>
      <c r="R18" s="43"/>
      <c r="S18" s="31"/>
    </row>
    <row r="19" spans="1:19" s="6" customFormat="1" ht="30" customHeight="1">
      <c r="A19" s="96"/>
      <c r="B19" s="83"/>
      <c r="C19" s="83"/>
      <c r="D19" s="68"/>
      <c r="E19" s="68"/>
      <c r="F19" s="68"/>
      <c r="G19" s="27">
        <v>2018</v>
      </c>
      <c r="H19" s="18"/>
      <c r="I19" s="18"/>
      <c r="J19" s="18"/>
      <c r="K19" s="18"/>
      <c r="L19" s="18"/>
      <c r="M19" s="18"/>
      <c r="N19" s="18">
        <v>12</v>
      </c>
      <c r="O19" s="18"/>
      <c r="P19" s="18">
        <v>0.4</v>
      </c>
      <c r="Q19" s="19"/>
      <c r="R19" s="42">
        <v>11500</v>
      </c>
      <c r="S19" s="13"/>
    </row>
    <row r="20" spans="1:19" s="6" customFormat="1" ht="30" customHeight="1">
      <c r="A20" s="96"/>
      <c r="B20" s="83"/>
      <c r="C20" s="83"/>
      <c r="D20" s="68"/>
      <c r="E20" s="68"/>
      <c r="F20" s="68"/>
      <c r="G20" s="27">
        <v>2019</v>
      </c>
      <c r="H20" s="18"/>
      <c r="I20" s="18"/>
      <c r="J20" s="18"/>
      <c r="K20" s="18"/>
      <c r="L20" s="18"/>
      <c r="M20" s="18"/>
      <c r="N20" s="18">
        <v>12.5</v>
      </c>
      <c r="O20" s="18"/>
      <c r="P20" s="18">
        <v>0.4</v>
      </c>
      <c r="Q20" s="19">
        <v>0</v>
      </c>
      <c r="R20" s="42">
        <v>11500</v>
      </c>
      <c r="S20" s="13"/>
    </row>
    <row r="21" spans="1:19" s="6" customFormat="1" ht="30" customHeight="1">
      <c r="A21" s="96"/>
      <c r="B21" s="83"/>
      <c r="C21" s="83"/>
      <c r="D21" s="68"/>
      <c r="E21" s="68"/>
      <c r="F21" s="68"/>
      <c r="G21" s="27">
        <v>2020</v>
      </c>
      <c r="H21" s="18"/>
      <c r="I21" s="18"/>
      <c r="J21" s="18"/>
      <c r="K21" s="18"/>
      <c r="L21" s="18"/>
      <c r="M21" s="18"/>
      <c r="N21" s="18">
        <v>13</v>
      </c>
      <c r="O21" s="18"/>
      <c r="P21" s="18">
        <v>0.4</v>
      </c>
      <c r="Q21" s="19">
        <v>0</v>
      </c>
      <c r="R21" s="42">
        <v>11500</v>
      </c>
      <c r="S21" s="13"/>
    </row>
    <row r="22" spans="1:19" s="32" customFormat="1" ht="30" customHeight="1">
      <c r="A22" s="115" t="s">
        <v>78</v>
      </c>
      <c r="B22" s="98" t="s">
        <v>134</v>
      </c>
      <c r="C22" s="98" t="s">
        <v>64</v>
      </c>
      <c r="D22" s="98" t="s">
        <v>135</v>
      </c>
      <c r="E22" s="98" t="s">
        <v>133</v>
      </c>
      <c r="F22" s="114" t="s">
        <v>63</v>
      </c>
      <c r="G22" s="29" t="s">
        <v>2</v>
      </c>
      <c r="H22" s="28">
        <f>SUM(H23:H25)</f>
        <v>6.5</v>
      </c>
      <c r="I22" s="28">
        <f aca="true" t="shared" si="4" ref="I22:P22">SUM(I23:I25)</f>
        <v>0</v>
      </c>
      <c r="J22" s="28">
        <f t="shared" si="4"/>
        <v>0</v>
      </c>
      <c r="K22" s="28">
        <f t="shared" si="4"/>
        <v>0</v>
      </c>
      <c r="L22" s="28">
        <f t="shared" si="4"/>
        <v>6.5</v>
      </c>
      <c r="M22" s="28">
        <f t="shared" si="4"/>
        <v>0</v>
      </c>
      <c r="N22" s="28">
        <f t="shared" si="4"/>
        <v>12</v>
      </c>
      <c r="O22" s="28">
        <f t="shared" si="4"/>
        <v>0</v>
      </c>
      <c r="P22" s="28">
        <f t="shared" si="4"/>
        <v>0.6000000000000001</v>
      </c>
      <c r="Q22" s="30">
        <f>SUM(Q23:Q25)</f>
        <v>4</v>
      </c>
      <c r="R22" s="41"/>
      <c r="S22" s="31"/>
    </row>
    <row r="23" spans="1:19" s="6" customFormat="1" ht="30" customHeight="1">
      <c r="A23" s="115"/>
      <c r="B23" s="116"/>
      <c r="C23" s="98"/>
      <c r="D23" s="98"/>
      <c r="E23" s="98"/>
      <c r="F23" s="114"/>
      <c r="G23" s="27">
        <v>2018</v>
      </c>
      <c r="H23" s="18">
        <v>5</v>
      </c>
      <c r="I23" s="18"/>
      <c r="J23" s="18"/>
      <c r="K23" s="18"/>
      <c r="L23" s="18">
        <v>5</v>
      </c>
      <c r="M23" s="18"/>
      <c r="N23" s="18">
        <v>4</v>
      </c>
      <c r="O23" s="18"/>
      <c r="P23" s="18">
        <v>0.2</v>
      </c>
      <c r="Q23" s="19">
        <v>4</v>
      </c>
      <c r="R23" s="42">
        <v>12500</v>
      </c>
      <c r="S23" s="13"/>
    </row>
    <row r="24" spans="1:19" s="6" customFormat="1" ht="30" customHeight="1">
      <c r="A24" s="115"/>
      <c r="B24" s="116"/>
      <c r="C24" s="98"/>
      <c r="D24" s="98"/>
      <c r="E24" s="98"/>
      <c r="F24" s="114"/>
      <c r="G24" s="27">
        <v>2019</v>
      </c>
      <c r="H24" s="18">
        <v>1.5</v>
      </c>
      <c r="I24" s="18"/>
      <c r="J24" s="18"/>
      <c r="K24" s="18"/>
      <c r="L24" s="18">
        <v>1.5</v>
      </c>
      <c r="M24" s="18"/>
      <c r="N24" s="18">
        <v>4</v>
      </c>
      <c r="O24" s="18"/>
      <c r="P24" s="18">
        <v>0.2</v>
      </c>
      <c r="Q24" s="19">
        <v>0</v>
      </c>
      <c r="R24" s="42">
        <v>12500</v>
      </c>
      <c r="S24" s="13"/>
    </row>
    <row r="25" spans="1:19" s="6" customFormat="1" ht="30" customHeight="1">
      <c r="A25" s="115"/>
      <c r="B25" s="116"/>
      <c r="C25" s="98"/>
      <c r="D25" s="98"/>
      <c r="E25" s="98"/>
      <c r="F25" s="114"/>
      <c r="G25" s="27">
        <v>2020</v>
      </c>
      <c r="H25" s="18">
        <v>0</v>
      </c>
      <c r="I25" s="18"/>
      <c r="J25" s="18"/>
      <c r="K25" s="18"/>
      <c r="L25" s="18"/>
      <c r="M25" s="18"/>
      <c r="N25" s="18">
        <v>4</v>
      </c>
      <c r="O25" s="18"/>
      <c r="P25" s="18">
        <v>0.2</v>
      </c>
      <c r="Q25" s="19">
        <v>0</v>
      </c>
      <c r="R25" s="42">
        <v>12500</v>
      </c>
      <c r="S25" s="13"/>
    </row>
    <row r="26" spans="1:19" s="32" customFormat="1" ht="30" customHeight="1">
      <c r="A26" s="96" t="s">
        <v>79</v>
      </c>
      <c r="B26" s="68" t="s">
        <v>74</v>
      </c>
      <c r="C26" s="83" t="s">
        <v>64</v>
      </c>
      <c r="D26" s="83" t="s">
        <v>72</v>
      </c>
      <c r="E26" s="83" t="s">
        <v>129</v>
      </c>
      <c r="F26" s="68" t="s">
        <v>63</v>
      </c>
      <c r="G26" s="29" t="s">
        <v>2</v>
      </c>
      <c r="H26" s="28">
        <f>H27+H28+H29</f>
        <v>0</v>
      </c>
      <c r="I26" s="28"/>
      <c r="J26" s="28"/>
      <c r="K26" s="28"/>
      <c r="L26" s="28">
        <f>L27+L28+L29</f>
        <v>0</v>
      </c>
      <c r="M26" s="28"/>
      <c r="N26" s="28">
        <f>N27+N28+N29</f>
        <v>3</v>
      </c>
      <c r="O26" s="28"/>
      <c r="P26" s="28">
        <f>P27+P28+P29</f>
        <v>0.09</v>
      </c>
      <c r="Q26" s="30">
        <f>Q27+Q28+Q29</f>
        <v>0</v>
      </c>
      <c r="R26" s="41"/>
      <c r="S26" s="31"/>
    </row>
    <row r="27" spans="1:19" s="6" customFormat="1" ht="30" customHeight="1">
      <c r="A27" s="96"/>
      <c r="B27" s="68"/>
      <c r="C27" s="83"/>
      <c r="D27" s="83"/>
      <c r="E27" s="83"/>
      <c r="F27" s="68"/>
      <c r="G27" s="27">
        <v>2018</v>
      </c>
      <c r="H27" s="18">
        <v>0</v>
      </c>
      <c r="I27" s="18"/>
      <c r="J27" s="18"/>
      <c r="K27" s="18"/>
      <c r="L27" s="18">
        <v>0</v>
      </c>
      <c r="M27" s="18"/>
      <c r="N27" s="18">
        <v>1</v>
      </c>
      <c r="O27" s="18"/>
      <c r="P27" s="18">
        <v>0.03</v>
      </c>
      <c r="Q27" s="19">
        <v>0</v>
      </c>
      <c r="R27" s="42">
        <v>11500</v>
      </c>
      <c r="S27" s="13"/>
    </row>
    <row r="28" spans="1:19" s="6" customFormat="1" ht="30" customHeight="1">
      <c r="A28" s="96"/>
      <c r="B28" s="68"/>
      <c r="C28" s="83"/>
      <c r="D28" s="83"/>
      <c r="E28" s="83"/>
      <c r="F28" s="68"/>
      <c r="G28" s="27">
        <v>2019</v>
      </c>
      <c r="H28" s="18"/>
      <c r="I28" s="18"/>
      <c r="J28" s="18"/>
      <c r="K28" s="18"/>
      <c r="L28" s="18"/>
      <c r="M28" s="18"/>
      <c r="N28" s="18">
        <v>1</v>
      </c>
      <c r="O28" s="18"/>
      <c r="P28" s="18">
        <v>0.03</v>
      </c>
      <c r="Q28" s="19"/>
      <c r="R28" s="42">
        <v>11500</v>
      </c>
      <c r="S28" s="13"/>
    </row>
    <row r="29" spans="1:19" s="6" customFormat="1" ht="30" customHeight="1">
      <c r="A29" s="96"/>
      <c r="B29" s="68"/>
      <c r="C29" s="83"/>
      <c r="D29" s="83"/>
      <c r="E29" s="83"/>
      <c r="F29" s="68"/>
      <c r="G29" s="27">
        <v>2020</v>
      </c>
      <c r="H29" s="18"/>
      <c r="I29" s="18"/>
      <c r="J29" s="18"/>
      <c r="K29" s="18"/>
      <c r="L29" s="18"/>
      <c r="M29" s="18"/>
      <c r="N29" s="18">
        <v>1</v>
      </c>
      <c r="O29" s="18"/>
      <c r="P29" s="18">
        <v>0.03</v>
      </c>
      <c r="Q29" s="19"/>
      <c r="R29" s="42">
        <v>11500</v>
      </c>
      <c r="S29" s="13"/>
    </row>
    <row r="30" spans="1:19" s="32" customFormat="1" ht="30" customHeight="1">
      <c r="A30" s="96" t="s">
        <v>125</v>
      </c>
      <c r="B30" s="68" t="s">
        <v>73</v>
      </c>
      <c r="C30" s="83" t="s">
        <v>106</v>
      </c>
      <c r="D30" s="83" t="s">
        <v>65</v>
      </c>
      <c r="E30" s="83" t="s">
        <v>129</v>
      </c>
      <c r="F30" s="68" t="s">
        <v>63</v>
      </c>
      <c r="G30" s="29" t="s">
        <v>2</v>
      </c>
      <c r="H30" s="28">
        <f>H31+H32+H33</f>
        <v>0</v>
      </c>
      <c r="I30" s="28"/>
      <c r="J30" s="28"/>
      <c r="K30" s="28"/>
      <c r="L30" s="28">
        <f>L31+L32+L33</f>
        <v>0</v>
      </c>
      <c r="M30" s="28"/>
      <c r="N30" s="28">
        <f>N31+N32+N33</f>
        <v>1.5</v>
      </c>
      <c r="O30" s="28"/>
      <c r="P30" s="28">
        <f>P31+P32+P33</f>
        <v>0.09</v>
      </c>
      <c r="Q30" s="30">
        <f>Q31+Q32+Q33</f>
        <v>0</v>
      </c>
      <c r="R30" s="41"/>
      <c r="S30" s="31"/>
    </row>
    <row r="31" spans="1:19" s="6" customFormat="1" ht="30" customHeight="1">
      <c r="A31" s="96"/>
      <c r="B31" s="68"/>
      <c r="C31" s="83"/>
      <c r="D31" s="83"/>
      <c r="E31" s="83"/>
      <c r="F31" s="68"/>
      <c r="G31" s="27">
        <v>2018</v>
      </c>
      <c r="H31" s="18">
        <v>0</v>
      </c>
      <c r="I31" s="18"/>
      <c r="J31" s="18"/>
      <c r="K31" s="18"/>
      <c r="L31" s="18">
        <v>0</v>
      </c>
      <c r="M31" s="18"/>
      <c r="N31" s="18">
        <v>0.5</v>
      </c>
      <c r="O31" s="18"/>
      <c r="P31" s="18">
        <v>0.03</v>
      </c>
      <c r="Q31" s="19">
        <v>0</v>
      </c>
      <c r="R31" s="42">
        <v>11500</v>
      </c>
      <c r="S31" s="13"/>
    </row>
    <row r="32" spans="1:19" s="6" customFormat="1" ht="30" customHeight="1">
      <c r="A32" s="96"/>
      <c r="B32" s="68"/>
      <c r="C32" s="83"/>
      <c r="D32" s="83"/>
      <c r="E32" s="83"/>
      <c r="F32" s="68"/>
      <c r="G32" s="27">
        <v>2019</v>
      </c>
      <c r="H32" s="18"/>
      <c r="I32" s="18"/>
      <c r="J32" s="18"/>
      <c r="K32" s="18"/>
      <c r="L32" s="18"/>
      <c r="M32" s="18"/>
      <c r="N32" s="18">
        <v>0.5</v>
      </c>
      <c r="O32" s="18"/>
      <c r="P32" s="18">
        <v>0.03</v>
      </c>
      <c r="Q32" s="19"/>
      <c r="R32" s="42">
        <v>11500</v>
      </c>
      <c r="S32" s="13"/>
    </row>
    <row r="33" spans="1:19" s="6" customFormat="1" ht="30" customHeight="1">
      <c r="A33" s="96"/>
      <c r="B33" s="68"/>
      <c r="C33" s="83"/>
      <c r="D33" s="83"/>
      <c r="E33" s="83"/>
      <c r="F33" s="68"/>
      <c r="G33" s="27">
        <v>2020</v>
      </c>
      <c r="H33" s="18"/>
      <c r="I33" s="18"/>
      <c r="J33" s="18"/>
      <c r="K33" s="18"/>
      <c r="L33" s="18"/>
      <c r="M33" s="18"/>
      <c r="N33" s="18">
        <v>0.5</v>
      </c>
      <c r="O33" s="18"/>
      <c r="P33" s="18">
        <v>0.03</v>
      </c>
      <c r="Q33" s="19"/>
      <c r="R33" s="42">
        <v>11500</v>
      </c>
      <c r="S33" s="13"/>
    </row>
    <row r="34" spans="1:19" s="32" customFormat="1" ht="40.5" customHeight="1">
      <c r="A34" s="111" t="s">
        <v>126</v>
      </c>
      <c r="B34" s="108"/>
      <c r="C34" s="65"/>
      <c r="D34" s="108"/>
      <c r="E34" s="65"/>
      <c r="F34" s="108"/>
      <c r="G34" s="29" t="s">
        <v>2</v>
      </c>
      <c r="H34" s="28">
        <f>H35+H36+H37</f>
        <v>0</v>
      </c>
      <c r="I34" s="28"/>
      <c r="J34" s="28">
        <f>J35+J36+J37</f>
        <v>0</v>
      </c>
      <c r="K34" s="28"/>
      <c r="L34" s="28">
        <f>L35+L36+L37</f>
        <v>0</v>
      </c>
      <c r="M34" s="28"/>
      <c r="N34" s="28">
        <f>N35+N36+N37</f>
        <v>0</v>
      </c>
      <c r="O34" s="28"/>
      <c r="P34" s="28">
        <f>P35+P36+P37</f>
        <v>0</v>
      </c>
      <c r="Q34" s="30">
        <f>Q35+Q36+Q37</f>
        <v>0</v>
      </c>
      <c r="R34" s="41"/>
      <c r="S34" s="31"/>
    </row>
    <row r="35" spans="1:19" s="6" customFormat="1" ht="40.5" customHeight="1">
      <c r="A35" s="112"/>
      <c r="B35" s="109"/>
      <c r="C35" s="66"/>
      <c r="D35" s="109"/>
      <c r="E35" s="66"/>
      <c r="F35" s="109"/>
      <c r="G35" s="27">
        <v>2017</v>
      </c>
      <c r="H35" s="18">
        <v>0</v>
      </c>
      <c r="I35" s="18"/>
      <c r="J35" s="18"/>
      <c r="K35" s="18"/>
      <c r="L35" s="18"/>
      <c r="M35" s="18"/>
      <c r="N35" s="18"/>
      <c r="O35" s="18"/>
      <c r="P35" s="18"/>
      <c r="Q35" s="19"/>
      <c r="R35" s="42"/>
      <c r="S35" s="13"/>
    </row>
    <row r="36" spans="1:19" s="6" customFormat="1" ht="40.5" customHeight="1">
      <c r="A36" s="112"/>
      <c r="B36" s="109"/>
      <c r="C36" s="66"/>
      <c r="D36" s="109"/>
      <c r="E36" s="66"/>
      <c r="F36" s="109"/>
      <c r="G36" s="27">
        <v>2018</v>
      </c>
      <c r="H36" s="18"/>
      <c r="I36" s="18"/>
      <c r="J36" s="18"/>
      <c r="K36" s="18"/>
      <c r="L36" s="18"/>
      <c r="M36" s="18"/>
      <c r="N36" s="18"/>
      <c r="O36" s="18"/>
      <c r="P36" s="18"/>
      <c r="Q36" s="19"/>
      <c r="R36" s="42"/>
      <c r="S36" s="13"/>
    </row>
    <row r="37" spans="1:19" s="6" customFormat="1" ht="40.5" customHeight="1">
      <c r="A37" s="113"/>
      <c r="B37" s="110"/>
      <c r="C37" s="67"/>
      <c r="D37" s="110"/>
      <c r="E37" s="67"/>
      <c r="F37" s="110"/>
      <c r="G37" s="27">
        <v>2019</v>
      </c>
      <c r="H37" s="18"/>
      <c r="I37" s="18"/>
      <c r="J37" s="18"/>
      <c r="K37" s="18"/>
      <c r="L37" s="18"/>
      <c r="M37" s="18"/>
      <c r="N37" s="18"/>
      <c r="O37" s="18"/>
      <c r="P37" s="18"/>
      <c r="Q37" s="19"/>
      <c r="R37" s="42"/>
      <c r="S37" s="13"/>
    </row>
    <row r="38" spans="1:19" s="32" customFormat="1" ht="28.5" customHeight="1">
      <c r="A38" s="86" t="s">
        <v>4</v>
      </c>
      <c r="B38" s="117"/>
      <c r="C38" s="117"/>
      <c r="D38" s="117"/>
      <c r="E38" s="117"/>
      <c r="F38" s="117"/>
      <c r="G38" s="29" t="s">
        <v>2</v>
      </c>
      <c r="H38" s="28">
        <f>H39+H40+H41</f>
        <v>6.5</v>
      </c>
      <c r="I38" s="28">
        <v>0</v>
      </c>
      <c r="J38" s="28">
        <v>0</v>
      </c>
      <c r="K38" s="28">
        <v>0</v>
      </c>
      <c r="L38" s="28">
        <f>L39+L40+L41</f>
        <v>6.5</v>
      </c>
      <c r="M38" s="28">
        <v>0</v>
      </c>
      <c r="N38" s="28">
        <f>N39+N40+N41</f>
        <v>136.5</v>
      </c>
      <c r="O38" s="28">
        <v>0</v>
      </c>
      <c r="P38" s="28">
        <f>P39+P40+P41</f>
        <v>4.9799999999999995</v>
      </c>
      <c r="Q38" s="30">
        <f>Q39+Q40+Q41</f>
        <v>4</v>
      </c>
      <c r="R38" s="44">
        <f>SUM(R39:R41)</f>
        <v>0</v>
      </c>
      <c r="S38" s="31"/>
    </row>
    <row r="39" spans="1:19" s="6" customFormat="1" ht="28.5" customHeight="1">
      <c r="A39" s="117"/>
      <c r="B39" s="117"/>
      <c r="C39" s="117"/>
      <c r="D39" s="117"/>
      <c r="E39" s="117"/>
      <c r="F39" s="117"/>
      <c r="G39" s="27">
        <v>2018</v>
      </c>
      <c r="H39" s="18">
        <f>H7+H11+H15+H19+H23+H27+H31+H35</f>
        <v>5</v>
      </c>
      <c r="I39" s="18"/>
      <c r="J39" s="18"/>
      <c r="K39" s="18"/>
      <c r="L39" s="18">
        <f>L7+L11+L15+L19+L23+L27+L31+L35</f>
        <v>5</v>
      </c>
      <c r="M39" s="18"/>
      <c r="N39" s="18">
        <f>N7+N11+N15+N19+N23+N27+N31+N35</f>
        <v>45</v>
      </c>
      <c r="O39" s="18"/>
      <c r="P39" s="18">
        <f aca="true" t="shared" si="5" ref="P39:Q41">P7+P11+P15+P19+P23+P27+P31+P35</f>
        <v>1.66</v>
      </c>
      <c r="Q39" s="19">
        <f t="shared" si="5"/>
        <v>4</v>
      </c>
      <c r="R39" s="45"/>
      <c r="S39" s="13"/>
    </row>
    <row r="40" spans="1:19" s="6" customFormat="1" ht="28.5" customHeight="1">
      <c r="A40" s="117"/>
      <c r="B40" s="117"/>
      <c r="C40" s="117"/>
      <c r="D40" s="117"/>
      <c r="E40" s="117"/>
      <c r="F40" s="117"/>
      <c r="G40" s="27">
        <v>2019</v>
      </c>
      <c r="H40" s="18">
        <f>H8+H12+H16+H20+H24+H28+H32+H36</f>
        <v>1.5</v>
      </c>
      <c r="I40" s="18"/>
      <c r="J40" s="18"/>
      <c r="K40" s="18"/>
      <c r="L40" s="18">
        <f>L8+L12+L16+L20+L24+L28+L32+L36</f>
        <v>1.5</v>
      </c>
      <c r="M40" s="18"/>
      <c r="N40" s="18">
        <f>N8+N12+N16+N20+N24+N28+N32+N36</f>
        <v>45.5</v>
      </c>
      <c r="O40" s="18"/>
      <c r="P40" s="18">
        <f t="shared" si="5"/>
        <v>1.66</v>
      </c>
      <c r="Q40" s="19">
        <f t="shared" si="5"/>
        <v>0</v>
      </c>
      <c r="R40" s="45"/>
      <c r="S40" s="13"/>
    </row>
    <row r="41" spans="1:19" s="6" customFormat="1" ht="28.5" customHeight="1">
      <c r="A41" s="117"/>
      <c r="B41" s="117"/>
      <c r="C41" s="117"/>
      <c r="D41" s="117"/>
      <c r="E41" s="117"/>
      <c r="F41" s="117"/>
      <c r="G41" s="27">
        <v>2020</v>
      </c>
      <c r="H41" s="18">
        <f>H9+H13+H17+H21+H25+H29+H33+H37</f>
        <v>0</v>
      </c>
      <c r="I41" s="18"/>
      <c r="J41" s="18"/>
      <c r="K41" s="18"/>
      <c r="L41" s="18">
        <f>L9+L13+L17+L21+L25+L29+L33+L37</f>
        <v>0</v>
      </c>
      <c r="M41" s="18"/>
      <c r="N41" s="18">
        <f>N9+N13+N17+N21+N25+N29+N33+N37</f>
        <v>46</v>
      </c>
      <c r="O41" s="18"/>
      <c r="P41" s="18">
        <f t="shared" si="5"/>
        <v>1.66</v>
      </c>
      <c r="Q41" s="19">
        <f t="shared" si="5"/>
        <v>0</v>
      </c>
      <c r="R41" s="45"/>
      <c r="S41" s="13"/>
    </row>
    <row r="42" spans="1:19" s="32" customFormat="1" ht="28.5" customHeight="1">
      <c r="A42" s="90" t="s">
        <v>8</v>
      </c>
      <c r="B42" s="91"/>
      <c r="C42" s="91"/>
      <c r="D42" s="91"/>
      <c r="E42" s="91"/>
      <c r="F42" s="91"/>
      <c r="G42" s="29" t="s">
        <v>2</v>
      </c>
      <c r="H42" s="28">
        <f>SUM(H43:H45)</f>
        <v>6.5</v>
      </c>
      <c r="I42" s="28">
        <f aca="true" t="shared" si="6" ref="I42:P42">SUM(I43:I45)</f>
        <v>0</v>
      </c>
      <c r="J42" s="28">
        <f t="shared" si="6"/>
        <v>0</v>
      </c>
      <c r="K42" s="28">
        <f t="shared" si="6"/>
        <v>0</v>
      </c>
      <c r="L42" s="28">
        <f t="shared" si="6"/>
        <v>6.5</v>
      </c>
      <c r="M42" s="28">
        <f t="shared" si="6"/>
        <v>0</v>
      </c>
      <c r="N42" s="28">
        <f t="shared" si="6"/>
        <v>136.5</v>
      </c>
      <c r="O42" s="28">
        <f t="shared" si="6"/>
        <v>0</v>
      </c>
      <c r="P42" s="28">
        <f t="shared" si="6"/>
        <v>4.9799999999999995</v>
      </c>
      <c r="Q42" s="30">
        <f>SUM(Q43:Q45)</f>
        <v>4</v>
      </c>
      <c r="R42" s="41"/>
      <c r="S42" s="31"/>
    </row>
    <row r="43" spans="1:19" s="6" customFormat="1" ht="28.5" customHeight="1">
      <c r="A43" s="90"/>
      <c r="B43" s="91"/>
      <c r="C43" s="91"/>
      <c r="D43" s="91"/>
      <c r="E43" s="91"/>
      <c r="F43" s="91"/>
      <c r="G43" s="27">
        <v>2018</v>
      </c>
      <c r="H43" s="18">
        <f>H39</f>
        <v>5</v>
      </c>
      <c r="I43" s="18">
        <f aca="true" t="shared" si="7" ref="I43:R43">I39</f>
        <v>0</v>
      </c>
      <c r="J43" s="18">
        <f t="shared" si="7"/>
        <v>0</v>
      </c>
      <c r="K43" s="18">
        <f t="shared" si="7"/>
        <v>0</v>
      </c>
      <c r="L43" s="18">
        <f t="shared" si="7"/>
        <v>5</v>
      </c>
      <c r="M43" s="18">
        <f t="shared" si="7"/>
        <v>0</v>
      </c>
      <c r="N43" s="18">
        <f t="shared" si="7"/>
        <v>45</v>
      </c>
      <c r="O43" s="18">
        <f t="shared" si="7"/>
        <v>0</v>
      </c>
      <c r="P43" s="18">
        <f t="shared" si="7"/>
        <v>1.66</v>
      </c>
      <c r="Q43" s="19">
        <f t="shared" si="7"/>
        <v>4</v>
      </c>
      <c r="R43" s="45">
        <f t="shared" si="7"/>
        <v>0</v>
      </c>
      <c r="S43" s="13"/>
    </row>
    <row r="44" spans="1:19" s="6" customFormat="1" ht="28.5" customHeight="1">
      <c r="A44" s="90"/>
      <c r="B44" s="91"/>
      <c r="C44" s="91"/>
      <c r="D44" s="91"/>
      <c r="E44" s="91"/>
      <c r="F44" s="91"/>
      <c r="G44" s="27">
        <v>2019</v>
      </c>
      <c r="H44" s="18">
        <f aca="true" t="shared" si="8" ref="H44:R45">H40</f>
        <v>1.5</v>
      </c>
      <c r="I44" s="18">
        <f t="shared" si="8"/>
        <v>0</v>
      </c>
      <c r="J44" s="18">
        <f t="shared" si="8"/>
        <v>0</v>
      </c>
      <c r="K44" s="18">
        <f t="shared" si="8"/>
        <v>0</v>
      </c>
      <c r="L44" s="18">
        <f t="shared" si="8"/>
        <v>1.5</v>
      </c>
      <c r="M44" s="18">
        <f t="shared" si="8"/>
        <v>0</v>
      </c>
      <c r="N44" s="18">
        <f t="shared" si="8"/>
        <v>45.5</v>
      </c>
      <c r="O44" s="18">
        <f t="shared" si="8"/>
        <v>0</v>
      </c>
      <c r="P44" s="18">
        <f t="shared" si="8"/>
        <v>1.66</v>
      </c>
      <c r="Q44" s="19">
        <f t="shared" si="8"/>
        <v>0</v>
      </c>
      <c r="R44" s="45">
        <f t="shared" si="8"/>
        <v>0</v>
      </c>
      <c r="S44" s="13"/>
    </row>
    <row r="45" spans="1:19" s="6" customFormat="1" ht="28.5" customHeight="1">
      <c r="A45" s="90"/>
      <c r="B45" s="91"/>
      <c r="C45" s="91"/>
      <c r="D45" s="91"/>
      <c r="E45" s="91"/>
      <c r="F45" s="91"/>
      <c r="G45" s="27">
        <v>2020</v>
      </c>
      <c r="H45" s="18">
        <f t="shared" si="8"/>
        <v>0</v>
      </c>
      <c r="I45" s="18">
        <f t="shared" si="8"/>
        <v>0</v>
      </c>
      <c r="J45" s="18">
        <f t="shared" si="8"/>
        <v>0</v>
      </c>
      <c r="K45" s="18">
        <f t="shared" si="8"/>
        <v>0</v>
      </c>
      <c r="L45" s="18">
        <f t="shared" si="8"/>
        <v>0</v>
      </c>
      <c r="M45" s="18">
        <f t="shared" si="8"/>
        <v>0</v>
      </c>
      <c r="N45" s="18">
        <f t="shared" si="8"/>
        <v>46</v>
      </c>
      <c r="O45" s="18">
        <f t="shared" si="8"/>
        <v>0</v>
      </c>
      <c r="P45" s="18">
        <f t="shared" si="8"/>
        <v>1.66</v>
      </c>
      <c r="Q45" s="19">
        <f t="shared" si="8"/>
        <v>0</v>
      </c>
      <c r="R45" s="45">
        <f t="shared" si="8"/>
        <v>0</v>
      </c>
      <c r="S45" s="13"/>
    </row>
    <row r="46" spans="1:19" s="6" customFormat="1" ht="37.5" customHeight="1">
      <c r="A46" s="97" t="s">
        <v>3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13"/>
    </row>
    <row r="47" spans="1:26" s="32" customFormat="1" ht="28.5" customHeight="1">
      <c r="A47" s="96"/>
      <c r="B47" s="83"/>
      <c r="C47" s="83"/>
      <c r="D47" s="83"/>
      <c r="E47" s="83"/>
      <c r="F47" s="68"/>
      <c r="G47" s="29" t="s">
        <v>2</v>
      </c>
      <c r="H47" s="28">
        <f>SUM(H48:H50)</f>
        <v>0</v>
      </c>
      <c r="I47" s="28">
        <f aca="true" t="shared" si="9" ref="I47:P47">SUM(I48:I50)</f>
        <v>0</v>
      </c>
      <c r="J47" s="28">
        <f t="shared" si="9"/>
        <v>0</v>
      </c>
      <c r="K47" s="28">
        <f t="shared" si="9"/>
        <v>0</v>
      </c>
      <c r="L47" s="28">
        <f t="shared" si="9"/>
        <v>0</v>
      </c>
      <c r="M47" s="28">
        <f t="shared" si="9"/>
        <v>0</v>
      </c>
      <c r="N47" s="28">
        <f t="shared" si="9"/>
        <v>0</v>
      </c>
      <c r="O47" s="28">
        <f t="shared" si="9"/>
        <v>0</v>
      </c>
      <c r="P47" s="28">
        <f t="shared" si="9"/>
        <v>0</v>
      </c>
      <c r="Q47" s="30">
        <f>Q48+Q49+Q50</f>
        <v>0</v>
      </c>
      <c r="R47" s="46"/>
      <c r="S47" s="31"/>
      <c r="Z47" s="34">
        <f>SUM(T47:Y47)</f>
        <v>0</v>
      </c>
    </row>
    <row r="48" spans="1:26" s="6" customFormat="1" ht="28.5" customHeight="1">
      <c r="A48" s="96"/>
      <c r="B48" s="83"/>
      <c r="C48" s="83"/>
      <c r="D48" s="83"/>
      <c r="E48" s="83"/>
      <c r="F48" s="68"/>
      <c r="G48" s="27">
        <v>2018</v>
      </c>
      <c r="H48" s="18"/>
      <c r="I48" s="18"/>
      <c r="J48" s="18">
        <v>0</v>
      </c>
      <c r="K48" s="18"/>
      <c r="L48" s="18"/>
      <c r="M48" s="18"/>
      <c r="N48" s="18"/>
      <c r="O48" s="18"/>
      <c r="P48" s="18"/>
      <c r="Q48" s="19">
        <v>0</v>
      </c>
      <c r="R48" s="42"/>
      <c r="S48" s="13"/>
      <c r="Z48" s="1">
        <f>SUM(T48:Y48)</f>
        <v>0</v>
      </c>
    </row>
    <row r="49" spans="1:26" s="6" customFormat="1" ht="28.5" customHeight="1">
      <c r="A49" s="96"/>
      <c r="B49" s="83"/>
      <c r="C49" s="83"/>
      <c r="D49" s="83"/>
      <c r="E49" s="83"/>
      <c r="F49" s="68"/>
      <c r="G49" s="27">
        <v>2019</v>
      </c>
      <c r="H49" s="18"/>
      <c r="I49" s="18"/>
      <c r="J49" s="18"/>
      <c r="K49" s="18"/>
      <c r="L49" s="18"/>
      <c r="M49" s="18"/>
      <c r="N49" s="18"/>
      <c r="O49" s="18"/>
      <c r="P49" s="18"/>
      <c r="Q49" s="19"/>
      <c r="R49" s="42"/>
      <c r="S49" s="13"/>
      <c r="Z49" s="1"/>
    </row>
    <row r="50" spans="1:26" s="6" customFormat="1" ht="28.5" customHeight="1">
      <c r="A50" s="96"/>
      <c r="B50" s="83"/>
      <c r="C50" s="83"/>
      <c r="D50" s="83"/>
      <c r="E50" s="83"/>
      <c r="F50" s="68"/>
      <c r="G50" s="27">
        <v>2020</v>
      </c>
      <c r="H50" s="18"/>
      <c r="I50" s="18"/>
      <c r="J50" s="18"/>
      <c r="K50" s="18"/>
      <c r="L50" s="18"/>
      <c r="M50" s="18"/>
      <c r="N50" s="18"/>
      <c r="O50" s="18"/>
      <c r="P50" s="18"/>
      <c r="Q50" s="19"/>
      <c r="R50" s="42"/>
      <c r="S50" s="13"/>
      <c r="Z50" s="1"/>
    </row>
    <row r="51" spans="1:26" s="32" customFormat="1" ht="28.5" customHeight="1">
      <c r="A51" s="96" t="s">
        <v>43</v>
      </c>
      <c r="B51" s="83" t="s">
        <v>80</v>
      </c>
      <c r="C51" s="83" t="s">
        <v>18</v>
      </c>
      <c r="D51" s="83" t="s">
        <v>50</v>
      </c>
      <c r="E51" s="83" t="s">
        <v>130</v>
      </c>
      <c r="F51" s="68" t="s">
        <v>16</v>
      </c>
      <c r="G51" s="29" t="s">
        <v>2</v>
      </c>
      <c r="H51" s="28">
        <f>SUM(H52:H54)</f>
        <v>0</v>
      </c>
      <c r="I51" s="28">
        <f aca="true" t="shared" si="10" ref="I51:P51">SUM(I52:I54)</f>
        <v>0</v>
      </c>
      <c r="J51" s="28">
        <f t="shared" si="10"/>
        <v>0</v>
      </c>
      <c r="K51" s="28">
        <f t="shared" si="10"/>
        <v>0</v>
      </c>
      <c r="L51" s="28">
        <f t="shared" si="10"/>
        <v>0</v>
      </c>
      <c r="M51" s="28">
        <f t="shared" si="10"/>
        <v>0</v>
      </c>
      <c r="N51" s="28">
        <f t="shared" si="10"/>
        <v>0.8999999999999999</v>
      </c>
      <c r="O51" s="28">
        <f t="shared" si="10"/>
        <v>0</v>
      </c>
      <c r="P51" s="28">
        <f t="shared" si="10"/>
        <v>0.03</v>
      </c>
      <c r="Q51" s="30">
        <f>SUM(Q52:Q54)</f>
        <v>0</v>
      </c>
      <c r="R51" s="46"/>
      <c r="S51" s="31"/>
      <c r="Z51" s="34"/>
    </row>
    <row r="52" spans="1:26" s="6" customFormat="1" ht="28.5" customHeight="1">
      <c r="A52" s="96"/>
      <c r="B52" s="83"/>
      <c r="C52" s="83"/>
      <c r="D52" s="83"/>
      <c r="E52" s="83"/>
      <c r="F52" s="68"/>
      <c r="G52" s="27">
        <v>2018</v>
      </c>
      <c r="H52" s="18">
        <v>0</v>
      </c>
      <c r="I52" s="18"/>
      <c r="J52" s="18">
        <v>0</v>
      </c>
      <c r="K52" s="18"/>
      <c r="L52" s="18"/>
      <c r="M52" s="18"/>
      <c r="N52" s="18">
        <v>0.3</v>
      </c>
      <c r="O52" s="18"/>
      <c r="P52" s="18">
        <v>0.01</v>
      </c>
      <c r="Q52" s="19">
        <v>0</v>
      </c>
      <c r="R52" s="42">
        <v>9000</v>
      </c>
      <c r="S52" s="13"/>
      <c r="Z52" s="1"/>
    </row>
    <row r="53" spans="1:26" s="6" customFormat="1" ht="28.5" customHeight="1">
      <c r="A53" s="96"/>
      <c r="B53" s="83"/>
      <c r="C53" s="83"/>
      <c r="D53" s="83"/>
      <c r="E53" s="83"/>
      <c r="F53" s="68"/>
      <c r="G53" s="27">
        <v>2019</v>
      </c>
      <c r="H53" s="18"/>
      <c r="I53" s="18"/>
      <c r="J53" s="18"/>
      <c r="K53" s="18"/>
      <c r="L53" s="18"/>
      <c r="M53" s="18"/>
      <c r="N53" s="18">
        <v>0.3</v>
      </c>
      <c r="O53" s="18"/>
      <c r="P53" s="18">
        <v>0.01</v>
      </c>
      <c r="Q53" s="19"/>
      <c r="R53" s="42">
        <v>10000</v>
      </c>
      <c r="S53" s="13"/>
      <c r="Z53" s="1"/>
    </row>
    <row r="54" spans="1:26" s="6" customFormat="1" ht="28.5" customHeight="1">
      <c r="A54" s="96"/>
      <c r="B54" s="83"/>
      <c r="C54" s="83"/>
      <c r="D54" s="83"/>
      <c r="E54" s="83"/>
      <c r="F54" s="68"/>
      <c r="G54" s="27">
        <v>2020</v>
      </c>
      <c r="H54" s="18"/>
      <c r="I54" s="18"/>
      <c r="J54" s="18"/>
      <c r="K54" s="18"/>
      <c r="L54" s="18"/>
      <c r="M54" s="18"/>
      <c r="N54" s="18">
        <v>0.3</v>
      </c>
      <c r="O54" s="18"/>
      <c r="P54" s="18">
        <v>0.01</v>
      </c>
      <c r="Q54" s="19"/>
      <c r="R54" s="42">
        <v>11000</v>
      </c>
      <c r="S54" s="13"/>
      <c r="Z54" s="1"/>
    </row>
    <row r="55" spans="1:26" s="32" customFormat="1" ht="28.5" customHeight="1">
      <c r="A55" s="115" t="s">
        <v>44</v>
      </c>
      <c r="B55" s="98" t="s">
        <v>136</v>
      </c>
      <c r="C55" s="98" t="s">
        <v>18</v>
      </c>
      <c r="D55" s="98" t="s">
        <v>137</v>
      </c>
      <c r="E55" s="98" t="s">
        <v>133</v>
      </c>
      <c r="F55" s="114" t="s">
        <v>16</v>
      </c>
      <c r="G55" s="29" t="s">
        <v>2</v>
      </c>
      <c r="H55" s="28">
        <f>SUM(H56:H58)</f>
        <v>0.8</v>
      </c>
      <c r="I55" s="28">
        <f aca="true" t="shared" si="11" ref="I55:P55">SUM(I56:I58)</f>
        <v>0</v>
      </c>
      <c r="J55" s="28">
        <f t="shared" si="11"/>
        <v>0</v>
      </c>
      <c r="K55" s="28">
        <f t="shared" si="11"/>
        <v>0</v>
      </c>
      <c r="L55" s="28">
        <f t="shared" si="11"/>
        <v>0.8</v>
      </c>
      <c r="M55" s="28">
        <f t="shared" si="11"/>
        <v>0</v>
      </c>
      <c r="N55" s="28">
        <f t="shared" si="11"/>
        <v>1.9</v>
      </c>
      <c r="O55" s="28">
        <f t="shared" si="11"/>
        <v>0</v>
      </c>
      <c r="P55" s="28">
        <f t="shared" si="11"/>
        <v>0.30000000000000004</v>
      </c>
      <c r="Q55" s="30">
        <f>SUM(Q56:Q58)</f>
        <v>2</v>
      </c>
      <c r="R55" s="46"/>
      <c r="S55" s="31"/>
      <c r="Z55" s="34"/>
    </row>
    <row r="56" spans="1:26" s="6" customFormat="1" ht="28.5" customHeight="1">
      <c r="A56" s="115"/>
      <c r="B56" s="98"/>
      <c r="C56" s="98"/>
      <c r="D56" s="98"/>
      <c r="E56" s="98"/>
      <c r="F56" s="114"/>
      <c r="G56" s="27">
        <v>2018</v>
      </c>
      <c r="H56" s="18">
        <v>0.5</v>
      </c>
      <c r="I56" s="18"/>
      <c r="J56" s="18"/>
      <c r="K56" s="18"/>
      <c r="L56" s="18">
        <v>0.5</v>
      </c>
      <c r="M56" s="18"/>
      <c r="N56" s="18">
        <v>0.5</v>
      </c>
      <c r="O56" s="18"/>
      <c r="P56" s="18">
        <v>0.1</v>
      </c>
      <c r="Q56" s="19">
        <v>2</v>
      </c>
      <c r="R56" s="42">
        <v>11500</v>
      </c>
      <c r="S56" s="13"/>
      <c r="Z56" s="1"/>
    </row>
    <row r="57" spans="1:26" s="6" customFormat="1" ht="28.5" customHeight="1">
      <c r="A57" s="115"/>
      <c r="B57" s="98"/>
      <c r="C57" s="98"/>
      <c r="D57" s="98"/>
      <c r="E57" s="98"/>
      <c r="F57" s="114"/>
      <c r="G57" s="27">
        <v>2019</v>
      </c>
      <c r="H57" s="18">
        <v>0.3</v>
      </c>
      <c r="I57" s="18"/>
      <c r="J57" s="18"/>
      <c r="K57" s="18"/>
      <c r="L57" s="18">
        <v>0.3</v>
      </c>
      <c r="M57" s="18"/>
      <c r="N57" s="18">
        <v>0.7</v>
      </c>
      <c r="O57" s="18"/>
      <c r="P57" s="18">
        <v>0.1</v>
      </c>
      <c r="Q57" s="19"/>
      <c r="R57" s="42">
        <v>11500</v>
      </c>
      <c r="S57" s="13"/>
      <c r="Z57" s="1"/>
    </row>
    <row r="58" spans="1:26" s="6" customFormat="1" ht="28.5" customHeight="1">
      <c r="A58" s="115"/>
      <c r="B58" s="98"/>
      <c r="C58" s="98"/>
      <c r="D58" s="98"/>
      <c r="E58" s="98"/>
      <c r="F58" s="114"/>
      <c r="G58" s="27">
        <v>2020</v>
      </c>
      <c r="H58" s="18"/>
      <c r="I58" s="18"/>
      <c r="J58" s="18"/>
      <c r="K58" s="18"/>
      <c r="L58" s="18"/>
      <c r="M58" s="18"/>
      <c r="N58" s="18">
        <v>0.7</v>
      </c>
      <c r="O58" s="18"/>
      <c r="P58" s="18">
        <v>0.1</v>
      </c>
      <c r="Q58" s="19"/>
      <c r="R58" s="42">
        <v>11500</v>
      </c>
      <c r="S58" s="13"/>
      <c r="Z58" s="1"/>
    </row>
    <row r="59" spans="1:26" s="32" customFormat="1" ht="28.5" customHeight="1">
      <c r="A59" s="96" t="s">
        <v>45</v>
      </c>
      <c r="B59" s="83" t="s">
        <v>81</v>
      </c>
      <c r="C59" s="83" t="s">
        <v>27</v>
      </c>
      <c r="D59" s="83" t="s">
        <v>28</v>
      </c>
      <c r="E59" s="83" t="s">
        <v>130</v>
      </c>
      <c r="F59" s="68" t="s">
        <v>16</v>
      </c>
      <c r="G59" s="29" t="s">
        <v>2</v>
      </c>
      <c r="H59" s="28">
        <f>SUM(H60:H62)</f>
        <v>0</v>
      </c>
      <c r="I59" s="28">
        <f aca="true" t="shared" si="12" ref="I59:P59">SUM(I60:I62)</f>
        <v>0</v>
      </c>
      <c r="J59" s="28">
        <f t="shared" si="12"/>
        <v>0</v>
      </c>
      <c r="K59" s="28">
        <f t="shared" si="12"/>
        <v>0</v>
      </c>
      <c r="L59" s="28">
        <f t="shared" si="12"/>
        <v>0</v>
      </c>
      <c r="M59" s="28">
        <f t="shared" si="12"/>
        <v>0</v>
      </c>
      <c r="N59" s="28">
        <f t="shared" si="12"/>
        <v>0.8999999999999999</v>
      </c>
      <c r="O59" s="28">
        <f t="shared" si="12"/>
        <v>0</v>
      </c>
      <c r="P59" s="28">
        <f t="shared" si="12"/>
        <v>0.03</v>
      </c>
      <c r="Q59" s="30">
        <f>SUM(Q60:Q62)</f>
        <v>0</v>
      </c>
      <c r="R59" s="46"/>
      <c r="S59" s="31"/>
      <c r="Z59" s="34"/>
    </row>
    <row r="60" spans="1:26" s="6" customFormat="1" ht="28.5" customHeight="1">
      <c r="A60" s="96"/>
      <c r="B60" s="83"/>
      <c r="C60" s="83"/>
      <c r="D60" s="83"/>
      <c r="E60" s="83"/>
      <c r="F60" s="68"/>
      <c r="G60" s="27">
        <v>2018</v>
      </c>
      <c r="H60" s="18">
        <v>0</v>
      </c>
      <c r="I60" s="18"/>
      <c r="J60" s="18">
        <v>0</v>
      </c>
      <c r="K60" s="18"/>
      <c r="L60" s="18"/>
      <c r="M60" s="18"/>
      <c r="N60" s="18">
        <v>0.3</v>
      </c>
      <c r="O60" s="18"/>
      <c r="P60" s="18">
        <v>0.01</v>
      </c>
      <c r="Q60" s="19">
        <v>0</v>
      </c>
      <c r="R60" s="42">
        <v>9000</v>
      </c>
      <c r="S60" s="13"/>
      <c r="Z60" s="1"/>
    </row>
    <row r="61" spans="1:26" s="6" customFormat="1" ht="28.5" customHeight="1">
      <c r="A61" s="96"/>
      <c r="B61" s="83"/>
      <c r="C61" s="83"/>
      <c r="D61" s="83"/>
      <c r="E61" s="83"/>
      <c r="F61" s="68"/>
      <c r="G61" s="27">
        <v>2019</v>
      </c>
      <c r="H61" s="18"/>
      <c r="I61" s="18"/>
      <c r="J61" s="18"/>
      <c r="K61" s="18"/>
      <c r="L61" s="18"/>
      <c r="M61" s="18"/>
      <c r="N61" s="18">
        <v>0.3</v>
      </c>
      <c r="O61" s="18"/>
      <c r="P61" s="18">
        <v>0.01</v>
      </c>
      <c r="Q61" s="19"/>
      <c r="R61" s="42">
        <v>10000</v>
      </c>
      <c r="S61" s="13"/>
      <c r="Z61" s="1"/>
    </row>
    <row r="62" spans="1:26" s="6" customFormat="1" ht="28.5" customHeight="1">
      <c r="A62" s="96"/>
      <c r="B62" s="83"/>
      <c r="C62" s="83"/>
      <c r="D62" s="83"/>
      <c r="E62" s="83"/>
      <c r="F62" s="68"/>
      <c r="G62" s="27">
        <v>2020</v>
      </c>
      <c r="H62" s="18"/>
      <c r="I62" s="18"/>
      <c r="J62" s="18"/>
      <c r="K62" s="18"/>
      <c r="L62" s="18"/>
      <c r="M62" s="18"/>
      <c r="N62" s="18">
        <v>0.3</v>
      </c>
      <c r="O62" s="18"/>
      <c r="P62" s="18">
        <v>0.01</v>
      </c>
      <c r="Q62" s="19"/>
      <c r="R62" s="42">
        <v>11000</v>
      </c>
      <c r="S62" s="13"/>
      <c r="Z62" s="1"/>
    </row>
    <row r="63" spans="1:19" s="32" customFormat="1" ht="28.5" customHeight="1">
      <c r="A63" s="96" t="s">
        <v>46</v>
      </c>
      <c r="B63" s="83" t="s">
        <v>82</v>
      </c>
      <c r="C63" s="83" t="s">
        <v>18</v>
      </c>
      <c r="D63" s="83" t="s">
        <v>51</v>
      </c>
      <c r="E63" s="83" t="s">
        <v>130</v>
      </c>
      <c r="F63" s="68" t="s">
        <v>16</v>
      </c>
      <c r="G63" s="29" t="s">
        <v>2</v>
      </c>
      <c r="H63" s="28">
        <f>SUM(H64:H66)</f>
        <v>0</v>
      </c>
      <c r="I63" s="28">
        <f aca="true" t="shared" si="13" ref="I63:P63">SUM(I64:I66)</f>
        <v>0</v>
      </c>
      <c r="J63" s="28">
        <f t="shared" si="13"/>
        <v>0</v>
      </c>
      <c r="K63" s="28">
        <f t="shared" si="13"/>
        <v>0</v>
      </c>
      <c r="L63" s="28">
        <f t="shared" si="13"/>
        <v>0</v>
      </c>
      <c r="M63" s="28">
        <f t="shared" si="13"/>
        <v>0</v>
      </c>
      <c r="N63" s="28">
        <f t="shared" si="13"/>
        <v>2.3</v>
      </c>
      <c r="O63" s="28">
        <f t="shared" si="13"/>
        <v>0</v>
      </c>
      <c r="P63" s="28">
        <f t="shared" si="13"/>
        <v>0.09</v>
      </c>
      <c r="Q63" s="30">
        <f>Q64+Q65+Q66</f>
        <v>0</v>
      </c>
      <c r="R63" s="46"/>
      <c r="S63" s="31"/>
    </row>
    <row r="64" spans="1:19" s="6" customFormat="1" ht="28.5" customHeight="1">
      <c r="A64" s="96"/>
      <c r="B64" s="83"/>
      <c r="C64" s="83"/>
      <c r="D64" s="83"/>
      <c r="E64" s="83"/>
      <c r="F64" s="68"/>
      <c r="G64" s="27">
        <v>2018</v>
      </c>
      <c r="H64" s="18"/>
      <c r="I64" s="18"/>
      <c r="J64" s="18">
        <v>0</v>
      </c>
      <c r="K64" s="18"/>
      <c r="L64" s="18"/>
      <c r="M64" s="18"/>
      <c r="N64" s="18">
        <v>0.5</v>
      </c>
      <c r="O64" s="18"/>
      <c r="P64" s="18">
        <v>0.03</v>
      </c>
      <c r="Q64" s="19"/>
      <c r="R64" s="42">
        <v>9000</v>
      </c>
      <c r="S64" s="13"/>
    </row>
    <row r="65" spans="1:19" s="6" customFormat="1" ht="28.5" customHeight="1">
      <c r="A65" s="96"/>
      <c r="B65" s="83"/>
      <c r="C65" s="83"/>
      <c r="D65" s="83"/>
      <c r="E65" s="83"/>
      <c r="F65" s="68"/>
      <c r="G65" s="27">
        <v>2019</v>
      </c>
      <c r="H65" s="18"/>
      <c r="I65" s="18"/>
      <c r="J65" s="18"/>
      <c r="K65" s="18"/>
      <c r="L65" s="18"/>
      <c r="M65" s="18"/>
      <c r="N65" s="18">
        <v>0.5</v>
      </c>
      <c r="O65" s="18"/>
      <c r="P65" s="18">
        <v>0.03</v>
      </c>
      <c r="Q65" s="19"/>
      <c r="R65" s="42">
        <v>10000</v>
      </c>
      <c r="S65" s="13"/>
    </row>
    <row r="66" spans="1:19" s="6" customFormat="1" ht="28.5" customHeight="1">
      <c r="A66" s="96"/>
      <c r="B66" s="83"/>
      <c r="C66" s="83"/>
      <c r="D66" s="83"/>
      <c r="E66" s="83"/>
      <c r="F66" s="68"/>
      <c r="G66" s="27">
        <v>2020</v>
      </c>
      <c r="H66" s="18"/>
      <c r="I66" s="18"/>
      <c r="J66" s="18"/>
      <c r="K66" s="18"/>
      <c r="L66" s="18"/>
      <c r="M66" s="18"/>
      <c r="N66" s="18">
        <v>1.3</v>
      </c>
      <c r="O66" s="18"/>
      <c r="P66" s="18">
        <v>0.03</v>
      </c>
      <c r="Q66" s="19"/>
      <c r="R66" s="42">
        <v>11000</v>
      </c>
      <c r="S66" s="13"/>
    </row>
    <row r="67" spans="1:19" s="32" customFormat="1" ht="28.5" customHeight="1">
      <c r="A67" s="96" t="s">
        <v>47</v>
      </c>
      <c r="B67" s="83" t="s">
        <v>83</v>
      </c>
      <c r="C67" s="83" t="s">
        <v>18</v>
      </c>
      <c r="D67" s="83" t="s">
        <v>84</v>
      </c>
      <c r="E67" s="83" t="s">
        <v>130</v>
      </c>
      <c r="F67" s="68" t="s">
        <v>16</v>
      </c>
      <c r="G67" s="29" t="s">
        <v>2</v>
      </c>
      <c r="H67" s="28">
        <f>SUM(H68:H70)</f>
        <v>0</v>
      </c>
      <c r="I67" s="28">
        <f aca="true" t="shared" si="14" ref="I67:P67">SUM(I68:I70)</f>
        <v>0</v>
      </c>
      <c r="J67" s="28">
        <f t="shared" si="14"/>
        <v>0</v>
      </c>
      <c r="K67" s="28">
        <f t="shared" si="14"/>
        <v>0</v>
      </c>
      <c r="L67" s="28">
        <f t="shared" si="14"/>
        <v>0</v>
      </c>
      <c r="M67" s="28">
        <f t="shared" si="14"/>
        <v>0</v>
      </c>
      <c r="N67" s="28">
        <f t="shared" si="14"/>
        <v>1.9</v>
      </c>
      <c r="O67" s="28">
        <f t="shared" si="14"/>
        <v>0</v>
      </c>
      <c r="P67" s="28">
        <f t="shared" si="14"/>
        <v>0.09</v>
      </c>
      <c r="Q67" s="30">
        <f>SUM(Q68:Q70)</f>
        <v>0</v>
      </c>
      <c r="R67" s="46"/>
      <c r="S67" s="31"/>
    </row>
    <row r="68" spans="1:19" s="6" customFormat="1" ht="28.5" customHeight="1">
      <c r="A68" s="96"/>
      <c r="B68" s="83"/>
      <c r="C68" s="83"/>
      <c r="D68" s="83"/>
      <c r="E68" s="83"/>
      <c r="F68" s="68"/>
      <c r="G68" s="27">
        <v>2018</v>
      </c>
      <c r="H68" s="18"/>
      <c r="I68" s="18"/>
      <c r="J68" s="18">
        <v>0</v>
      </c>
      <c r="K68" s="18"/>
      <c r="L68" s="18"/>
      <c r="M68" s="18"/>
      <c r="N68" s="18">
        <v>0.5</v>
      </c>
      <c r="O68" s="18"/>
      <c r="P68" s="18">
        <v>0.03</v>
      </c>
      <c r="Q68" s="19"/>
      <c r="R68" s="42">
        <v>9000</v>
      </c>
      <c r="S68" s="13"/>
    </row>
    <row r="69" spans="1:19" s="6" customFormat="1" ht="28.5" customHeight="1">
      <c r="A69" s="96"/>
      <c r="B69" s="83"/>
      <c r="C69" s="83"/>
      <c r="D69" s="83"/>
      <c r="E69" s="83"/>
      <c r="F69" s="68"/>
      <c r="G69" s="27">
        <v>2019</v>
      </c>
      <c r="H69" s="18"/>
      <c r="I69" s="18"/>
      <c r="J69" s="18"/>
      <c r="K69" s="18"/>
      <c r="L69" s="18"/>
      <c r="M69" s="18"/>
      <c r="N69" s="18">
        <v>0.7</v>
      </c>
      <c r="O69" s="18"/>
      <c r="P69" s="18">
        <v>0.03</v>
      </c>
      <c r="Q69" s="19"/>
      <c r="R69" s="42">
        <v>10000</v>
      </c>
      <c r="S69" s="13"/>
    </row>
    <row r="70" spans="1:19" s="6" customFormat="1" ht="28.5" customHeight="1">
      <c r="A70" s="96"/>
      <c r="B70" s="83"/>
      <c r="C70" s="83"/>
      <c r="D70" s="83"/>
      <c r="E70" s="83"/>
      <c r="F70" s="68"/>
      <c r="G70" s="27">
        <v>2020</v>
      </c>
      <c r="H70" s="18"/>
      <c r="I70" s="18"/>
      <c r="J70" s="18"/>
      <c r="K70" s="18"/>
      <c r="L70" s="18"/>
      <c r="M70" s="18"/>
      <c r="N70" s="18">
        <v>0.7</v>
      </c>
      <c r="O70" s="18"/>
      <c r="P70" s="18">
        <v>0.03</v>
      </c>
      <c r="Q70" s="19"/>
      <c r="R70" s="42">
        <v>11000</v>
      </c>
      <c r="S70" s="13"/>
    </row>
    <row r="71" spans="1:19" s="32" customFormat="1" ht="28.5" customHeight="1">
      <c r="A71" s="96" t="s">
        <v>48</v>
      </c>
      <c r="B71" s="83" t="s">
        <v>85</v>
      </c>
      <c r="C71" s="83" t="s">
        <v>18</v>
      </c>
      <c r="D71" s="83" t="s">
        <v>51</v>
      </c>
      <c r="E71" s="83" t="s">
        <v>127</v>
      </c>
      <c r="F71" s="68" t="s">
        <v>16</v>
      </c>
      <c r="G71" s="29" t="s">
        <v>2</v>
      </c>
      <c r="H71" s="28">
        <f>H72+H73+H74</f>
        <v>0</v>
      </c>
      <c r="I71" s="28"/>
      <c r="J71" s="28">
        <f>J72+J73+J74</f>
        <v>0</v>
      </c>
      <c r="K71" s="28"/>
      <c r="L71" s="28">
        <f>L72+L73+L74</f>
        <v>0</v>
      </c>
      <c r="M71" s="28"/>
      <c r="N71" s="28">
        <f>SUM(N72:N74)</f>
        <v>0.8999999999999999</v>
      </c>
      <c r="O71" s="28">
        <f>SUM(O72:O74)</f>
        <v>0</v>
      </c>
      <c r="P71" s="28">
        <f>SUM(P72:P74)</f>
        <v>0.09</v>
      </c>
      <c r="Q71" s="30">
        <f>Q72+Q73+Q74</f>
        <v>0</v>
      </c>
      <c r="R71" s="46"/>
      <c r="S71" s="31"/>
    </row>
    <row r="72" spans="1:19" s="6" customFormat="1" ht="28.5" customHeight="1">
      <c r="A72" s="96"/>
      <c r="B72" s="83"/>
      <c r="C72" s="83"/>
      <c r="D72" s="83"/>
      <c r="E72" s="83"/>
      <c r="F72" s="68"/>
      <c r="G72" s="27">
        <v>2018</v>
      </c>
      <c r="H72" s="18">
        <v>0</v>
      </c>
      <c r="I72" s="18"/>
      <c r="J72" s="18"/>
      <c r="K72" s="18"/>
      <c r="L72" s="18">
        <v>0</v>
      </c>
      <c r="M72" s="18"/>
      <c r="N72" s="18">
        <v>0.3</v>
      </c>
      <c r="O72" s="18"/>
      <c r="P72" s="18">
        <v>0.03</v>
      </c>
      <c r="Q72" s="19">
        <v>0</v>
      </c>
      <c r="R72" s="42">
        <v>9000</v>
      </c>
      <c r="S72" s="13"/>
    </row>
    <row r="73" spans="1:19" s="6" customFormat="1" ht="28.5" customHeight="1">
      <c r="A73" s="96"/>
      <c r="B73" s="83"/>
      <c r="C73" s="83"/>
      <c r="D73" s="83"/>
      <c r="E73" s="83"/>
      <c r="F73" s="68"/>
      <c r="G73" s="27">
        <v>2019</v>
      </c>
      <c r="H73" s="18"/>
      <c r="I73" s="18"/>
      <c r="J73" s="18"/>
      <c r="K73" s="18"/>
      <c r="L73" s="18"/>
      <c r="M73" s="18"/>
      <c r="N73" s="18">
        <v>0.3</v>
      </c>
      <c r="O73" s="18"/>
      <c r="P73" s="18">
        <v>0.03</v>
      </c>
      <c r="Q73" s="19"/>
      <c r="R73" s="42">
        <v>10000</v>
      </c>
      <c r="S73" s="13"/>
    </row>
    <row r="74" spans="1:19" s="6" customFormat="1" ht="28.5" customHeight="1">
      <c r="A74" s="96"/>
      <c r="B74" s="83"/>
      <c r="C74" s="83"/>
      <c r="D74" s="83"/>
      <c r="E74" s="83"/>
      <c r="F74" s="68"/>
      <c r="G74" s="27">
        <v>2020</v>
      </c>
      <c r="H74" s="18"/>
      <c r="I74" s="18"/>
      <c r="J74" s="18"/>
      <c r="K74" s="18"/>
      <c r="L74" s="18"/>
      <c r="M74" s="18"/>
      <c r="N74" s="18">
        <v>0.3</v>
      </c>
      <c r="O74" s="18"/>
      <c r="P74" s="18">
        <v>0.03</v>
      </c>
      <c r="Q74" s="19"/>
      <c r="R74" s="42">
        <v>11000</v>
      </c>
      <c r="S74" s="13"/>
    </row>
    <row r="75" spans="1:19" s="32" customFormat="1" ht="28.5" customHeight="1">
      <c r="A75" s="96" t="s">
        <v>49</v>
      </c>
      <c r="B75" s="83" t="s">
        <v>86</v>
      </c>
      <c r="C75" s="83" t="s">
        <v>18</v>
      </c>
      <c r="D75" s="83" t="s">
        <v>51</v>
      </c>
      <c r="E75" s="83" t="s">
        <v>127</v>
      </c>
      <c r="F75" s="107" t="s">
        <v>16</v>
      </c>
      <c r="G75" s="29" t="s">
        <v>2</v>
      </c>
      <c r="H75" s="28">
        <f>H76+H77+H78</f>
        <v>0</v>
      </c>
      <c r="I75" s="28"/>
      <c r="J75" s="28">
        <f>J76+J77+K75</f>
        <v>0</v>
      </c>
      <c r="K75" s="28"/>
      <c r="L75" s="28">
        <f>L76+L77+L78</f>
        <v>0</v>
      </c>
      <c r="M75" s="28"/>
      <c r="N75" s="28">
        <f>SUM(N76:N78)</f>
        <v>1.5</v>
      </c>
      <c r="O75" s="28">
        <f>SUM(O76:O78)</f>
        <v>0</v>
      </c>
      <c r="P75" s="28">
        <f>SUM(P76:P78)</f>
        <v>0.06</v>
      </c>
      <c r="Q75" s="30">
        <f>Q76+Q77+Q78</f>
        <v>0</v>
      </c>
      <c r="R75" s="46"/>
      <c r="S75" s="31"/>
    </row>
    <row r="76" spans="1:19" s="6" customFormat="1" ht="28.5" customHeight="1">
      <c r="A76" s="96"/>
      <c r="B76" s="83"/>
      <c r="C76" s="83"/>
      <c r="D76" s="83"/>
      <c r="E76" s="83"/>
      <c r="F76" s="68"/>
      <c r="G76" s="27">
        <v>2018</v>
      </c>
      <c r="H76" s="18">
        <v>0</v>
      </c>
      <c r="I76" s="18"/>
      <c r="J76" s="18"/>
      <c r="K76" s="18"/>
      <c r="L76" s="18">
        <v>0</v>
      </c>
      <c r="M76" s="18"/>
      <c r="N76" s="18">
        <v>0.5</v>
      </c>
      <c r="O76" s="18"/>
      <c r="P76" s="18">
        <v>0.02</v>
      </c>
      <c r="Q76" s="19">
        <v>0</v>
      </c>
      <c r="R76" s="42">
        <v>10000</v>
      </c>
      <c r="S76" s="13"/>
    </row>
    <row r="77" spans="1:19" s="6" customFormat="1" ht="28.5" customHeight="1">
      <c r="A77" s="96"/>
      <c r="B77" s="83"/>
      <c r="C77" s="83"/>
      <c r="D77" s="83"/>
      <c r="E77" s="83"/>
      <c r="F77" s="68"/>
      <c r="G77" s="27">
        <v>2019</v>
      </c>
      <c r="H77" s="18"/>
      <c r="I77" s="18"/>
      <c r="J77" s="18"/>
      <c r="K77" s="18"/>
      <c r="L77" s="18"/>
      <c r="M77" s="18"/>
      <c r="N77" s="18">
        <v>0.5</v>
      </c>
      <c r="O77" s="18"/>
      <c r="P77" s="18">
        <v>0.02</v>
      </c>
      <c r="Q77" s="19"/>
      <c r="R77" s="42">
        <v>10000</v>
      </c>
      <c r="S77" s="13"/>
    </row>
    <row r="78" spans="1:19" s="6" customFormat="1" ht="28.5" customHeight="1">
      <c r="A78" s="96"/>
      <c r="B78" s="83"/>
      <c r="C78" s="83"/>
      <c r="D78" s="83"/>
      <c r="E78" s="83"/>
      <c r="F78" s="68"/>
      <c r="G78" s="27">
        <v>2020</v>
      </c>
      <c r="H78" s="18"/>
      <c r="I78" s="18"/>
      <c r="J78" s="18"/>
      <c r="K78" s="18"/>
      <c r="L78" s="18"/>
      <c r="M78" s="18"/>
      <c r="N78" s="18">
        <v>0.5</v>
      </c>
      <c r="O78" s="18"/>
      <c r="P78" s="18">
        <v>0.02</v>
      </c>
      <c r="Q78" s="19"/>
      <c r="R78" s="42">
        <v>11000</v>
      </c>
      <c r="S78" s="13"/>
    </row>
    <row r="79" spans="1:19" s="32" customFormat="1" ht="28.5" customHeight="1">
      <c r="A79" s="96" t="s">
        <v>54</v>
      </c>
      <c r="B79" s="83" t="s">
        <v>87</v>
      </c>
      <c r="C79" s="83" t="s">
        <v>57</v>
      </c>
      <c r="D79" s="83" t="s">
        <v>58</v>
      </c>
      <c r="E79" s="83" t="s">
        <v>127</v>
      </c>
      <c r="F79" s="68" t="s">
        <v>16</v>
      </c>
      <c r="G79" s="29" t="s">
        <v>2</v>
      </c>
      <c r="H79" s="28">
        <f>H80+H81+H82</f>
        <v>0</v>
      </c>
      <c r="I79" s="28"/>
      <c r="J79" s="28">
        <f>J80+J81+J82</f>
        <v>0</v>
      </c>
      <c r="K79" s="28"/>
      <c r="L79" s="28">
        <f>L80+L81+L82</f>
        <v>0</v>
      </c>
      <c r="M79" s="28"/>
      <c r="N79" s="28">
        <f>SUM(N80:N82)</f>
        <v>0.8999999999999999</v>
      </c>
      <c r="O79" s="28">
        <f>SUM(O80:O82)</f>
        <v>0</v>
      </c>
      <c r="P79" s="28">
        <f>SUM(P80:P82)</f>
        <v>0.03</v>
      </c>
      <c r="Q79" s="30">
        <f>Q80+Q81+Q82</f>
        <v>0</v>
      </c>
      <c r="R79" s="46"/>
      <c r="S79" s="31"/>
    </row>
    <row r="80" spans="1:19" s="6" customFormat="1" ht="28.5" customHeight="1">
      <c r="A80" s="96"/>
      <c r="B80" s="83"/>
      <c r="C80" s="83"/>
      <c r="D80" s="83"/>
      <c r="E80" s="83"/>
      <c r="F80" s="68"/>
      <c r="G80" s="27">
        <v>2018</v>
      </c>
      <c r="H80" s="18">
        <v>0</v>
      </c>
      <c r="I80" s="18"/>
      <c r="J80" s="18"/>
      <c r="K80" s="18"/>
      <c r="L80" s="18">
        <v>0</v>
      </c>
      <c r="M80" s="18"/>
      <c r="N80" s="18">
        <v>0.3</v>
      </c>
      <c r="O80" s="18"/>
      <c r="P80" s="18">
        <v>0.01</v>
      </c>
      <c r="Q80" s="19">
        <v>0</v>
      </c>
      <c r="R80" s="42">
        <v>10000</v>
      </c>
      <c r="S80" s="13"/>
    </row>
    <row r="81" spans="1:19" s="6" customFormat="1" ht="28.5" customHeight="1">
      <c r="A81" s="96"/>
      <c r="B81" s="83"/>
      <c r="C81" s="83"/>
      <c r="D81" s="83"/>
      <c r="E81" s="83"/>
      <c r="F81" s="68"/>
      <c r="G81" s="27">
        <v>2019</v>
      </c>
      <c r="H81" s="18"/>
      <c r="I81" s="18"/>
      <c r="J81" s="18"/>
      <c r="K81" s="18"/>
      <c r="L81" s="18"/>
      <c r="M81" s="18"/>
      <c r="N81" s="18">
        <v>0.3</v>
      </c>
      <c r="O81" s="18"/>
      <c r="P81" s="18">
        <v>0.01</v>
      </c>
      <c r="Q81" s="19"/>
      <c r="R81" s="42">
        <v>10000</v>
      </c>
      <c r="S81" s="13"/>
    </row>
    <row r="82" spans="1:19" s="6" customFormat="1" ht="28.5" customHeight="1">
      <c r="A82" s="96"/>
      <c r="B82" s="83"/>
      <c r="C82" s="83"/>
      <c r="D82" s="83"/>
      <c r="E82" s="83"/>
      <c r="F82" s="68"/>
      <c r="G82" s="27">
        <v>2020</v>
      </c>
      <c r="H82" s="18"/>
      <c r="I82" s="18"/>
      <c r="J82" s="18"/>
      <c r="K82" s="18"/>
      <c r="L82" s="18"/>
      <c r="M82" s="18"/>
      <c r="N82" s="18">
        <v>0.3</v>
      </c>
      <c r="O82" s="18"/>
      <c r="P82" s="18">
        <v>0.01</v>
      </c>
      <c r="Q82" s="19"/>
      <c r="R82" s="42">
        <v>11000</v>
      </c>
      <c r="S82" s="13"/>
    </row>
    <row r="83" spans="1:19" s="6" customFormat="1" ht="28.5" customHeight="1">
      <c r="A83" s="115" t="s">
        <v>55</v>
      </c>
      <c r="B83" s="98" t="s">
        <v>138</v>
      </c>
      <c r="C83" s="98" t="s">
        <v>139</v>
      </c>
      <c r="D83" s="98" t="s">
        <v>140</v>
      </c>
      <c r="E83" s="98" t="s">
        <v>133</v>
      </c>
      <c r="F83" s="114" t="s">
        <v>63</v>
      </c>
      <c r="G83" s="29" t="s">
        <v>2</v>
      </c>
      <c r="H83" s="49">
        <f>H84+H85+H86</f>
        <v>0.5</v>
      </c>
      <c r="I83" s="49"/>
      <c r="J83" s="49"/>
      <c r="K83" s="49"/>
      <c r="L83" s="49">
        <f>L84+L85+L86</f>
        <v>0.5</v>
      </c>
      <c r="M83" s="49"/>
      <c r="N83" s="28">
        <v>0.9</v>
      </c>
      <c r="O83" s="28"/>
      <c r="P83" s="28">
        <v>0.06</v>
      </c>
      <c r="Q83" s="30">
        <f>Q84+Q85+Q86</f>
        <v>1</v>
      </c>
      <c r="R83" s="46"/>
      <c r="S83" s="13"/>
    </row>
    <row r="84" spans="1:19" s="6" customFormat="1" ht="28.5" customHeight="1">
      <c r="A84" s="115"/>
      <c r="B84" s="98"/>
      <c r="C84" s="98"/>
      <c r="D84" s="98"/>
      <c r="E84" s="98"/>
      <c r="F84" s="114"/>
      <c r="G84" s="27">
        <v>2018</v>
      </c>
      <c r="H84" s="18">
        <v>0.3</v>
      </c>
      <c r="I84" s="18"/>
      <c r="J84" s="18"/>
      <c r="K84" s="18"/>
      <c r="L84" s="18">
        <v>0.3</v>
      </c>
      <c r="M84" s="18"/>
      <c r="N84" s="18">
        <v>0.3</v>
      </c>
      <c r="O84" s="18"/>
      <c r="P84" s="18">
        <v>0.02</v>
      </c>
      <c r="Q84" s="19">
        <v>1</v>
      </c>
      <c r="R84" s="42">
        <v>11200</v>
      </c>
      <c r="S84" s="13"/>
    </row>
    <row r="85" spans="1:19" s="6" customFormat="1" ht="28.5" customHeight="1">
      <c r="A85" s="115"/>
      <c r="B85" s="98"/>
      <c r="C85" s="98"/>
      <c r="D85" s="98"/>
      <c r="E85" s="98"/>
      <c r="F85" s="114"/>
      <c r="G85" s="27">
        <v>2019</v>
      </c>
      <c r="H85" s="18">
        <v>0.2</v>
      </c>
      <c r="I85" s="18"/>
      <c r="J85" s="18"/>
      <c r="K85" s="18"/>
      <c r="L85" s="18">
        <v>0.2</v>
      </c>
      <c r="M85" s="18"/>
      <c r="N85" s="18">
        <v>0.3</v>
      </c>
      <c r="O85" s="18"/>
      <c r="P85" s="18">
        <v>0.02</v>
      </c>
      <c r="Q85" s="19"/>
      <c r="R85" s="42">
        <v>11200</v>
      </c>
      <c r="S85" s="13"/>
    </row>
    <row r="86" spans="1:19" s="6" customFormat="1" ht="28.5" customHeight="1">
      <c r="A86" s="115"/>
      <c r="B86" s="98"/>
      <c r="C86" s="98"/>
      <c r="D86" s="98"/>
      <c r="E86" s="98"/>
      <c r="F86" s="114"/>
      <c r="G86" s="27">
        <v>2020</v>
      </c>
      <c r="H86" s="18"/>
      <c r="I86" s="18"/>
      <c r="J86" s="18"/>
      <c r="K86" s="18"/>
      <c r="L86" s="18"/>
      <c r="M86" s="18"/>
      <c r="N86" s="18">
        <v>0.3</v>
      </c>
      <c r="O86" s="18"/>
      <c r="P86" s="18">
        <v>0.02</v>
      </c>
      <c r="Q86" s="19"/>
      <c r="R86" s="42">
        <v>11200</v>
      </c>
      <c r="S86" s="13"/>
    </row>
    <row r="87" spans="1:19" s="6" customFormat="1" ht="28.5" customHeight="1">
      <c r="A87" s="111" t="s">
        <v>56</v>
      </c>
      <c r="B87" s="65" t="s">
        <v>107</v>
      </c>
      <c r="C87" s="65" t="s">
        <v>18</v>
      </c>
      <c r="D87" s="65" t="s">
        <v>108</v>
      </c>
      <c r="E87" s="65" t="s">
        <v>132</v>
      </c>
      <c r="F87" s="68" t="s">
        <v>16</v>
      </c>
      <c r="G87" s="29" t="s">
        <v>2</v>
      </c>
      <c r="H87" s="51">
        <f>H88+H89+H90</f>
        <v>0</v>
      </c>
      <c r="I87" s="51"/>
      <c r="J87" s="51"/>
      <c r="K87" s="51"/>
      <c r="L87" s="51">
        <f>L88+L89+L90</f>
        <v>0</v>
      </c>
      <c r="M87" s="51"/>
      <c r="N87" s="51">
        <f>N88+N89+N90</f>
        <v>0.3</v>
      </c>
      <c r="O87" s="51"/>
      <c r="P87" s="51">
        <f>P88+P89+P90</f>
        <v>0.09</v>
      </c>
      <c r="Q87" s="52">
        <f>Q88+Q89+Q90</f>
        <v>1</v>
      </c>
      <c r="R87" s="50"/>
      <c r="S87" s="13"/>
    </row>
    <row r="88" spans="1:19" s="6" customFormat="1" ht="28.5" customHeight="1">
      <c r="A88" s="112"/>
      <c r="B88" s="66"/>
      <c r="C88" s="66"/>
      <c r="D88" s="66"/>
      <c r="E88" s="66"/>
      <c r="F88" s="68"/>
      <c r="G88" s="27">
        <v>2018</v>
      </c>
      <c r="H88" s="18">
        <v>0</v>
      </c>
      <c r="I88" s="18"/>
      <c r="J88" s="18"/>
      <c r="K88" s="18"/>
      <c r="L88" s="18">
        <v>0</v>
      </c>
      <c r="M88" s="18"/>
      <c r="N88" s="18">
        <v>0.3</v>
      </c>
      <c r="O88" s="18"/>
      <c r="P88" s="18">
        <v>0.03</v>
      </c>
      <c r="Q88" s="19">
        <v>1</v>
      </c>
      <c r="R88" s="42">
        <v>11200</v>
      </c>
      <c r="S88" s="13"/>
    </row>
    <row r="89" spans="1:19" s="6" customFormat="1" ht="28.5" customHeight="1">
      <c r="A89" s="112"/>
      <c r="B89" s="66"/>
      <c r="C89" s="66"/>
      <c r="D89" s="66"/>
      <c r="E89" s="66"/>
      <c r="F89" s="68"/>
      <c r="G89" s="27">
        <v>2019</v>
      </c>
      <c r="H89" s="18"/>
      <c r="I89" s="18"/>
      <c r="J89" s="18"/>
      <c r="K89" s="18"/>
      <c r="L89" s="18"/>
      <c r="M89" s="18"/>
      <c r="N89" s="18"/>
      <c r="O89" s="18"/>
      <c r="P89" s="18">
        <v>0.03</v>
      </c>
      <c r="Q89" s="19"/>
      <c r="R89" s="42">
        <v>11200</v>
      </c>
      <c r="S89" s="13"/>
    </row>
    <row r="90" spans="1:19" s="6" customFormat="1" ht="28.5" customHeight="1">
      <c r="A90" s="113"/>
      <c r="B90" s="67"/>
      <c r="C90" s="67"/>
      <c r="D90" s="67"/>
      <c r="E90" s="67"/>
      <c r="F90" s="68"/>
      <c r="G90" s="27">
        <v>2020</v>
      </c>
      <c r="H90" s="18"/>
      <c r="I90" s="18"/>
      <c r="J90" s="18"/>
      <c r="K90" s="18"/>
      <c r="L90" s="18"/>
      <c r="M90" s="18"/>
      <c r="N90" s="18"/>
      <c r="O90" s="18"/>
      <c r="P90" s="18">
        <v>0.03</v>
      </c>
      <c r="Q90" s="19"/>
      <c r="R90" s="42">
        <v>11200</v>
      </c>
      <c r="S90" s="13"/>
    </row>
    <row r="91" spans="1:19" s="6" customFormat="1" ht="28.5" customHeight="1">
      <c r="A91" s="111" t="s">
        <v>149</v>
      </c>
      <c r="B91" s="65" t="s">
        <v>117</v>
      </c>
      <c r="C91" s="65" t="s">
        <v>27</v>
      </c>
      <c r="D91" s="65" t="s">
        <v>109</v>
      </c>
      <c r="E91" s="65" t="s">
        <v>132</v>
      </c>
      <c r="F91" s="68" t="s">
        <v>16</v>
      </c>
      <c r="G91" s="29" t="s">
        <v>2</v>
      </c>
      <c r="H91" s="51">
        <f>H92+H93+H94</f>
        <v>0</v>
      </c>
      <c r="I91" s="51"/>
      <c r="J91" s="51"/>
      <c r="K91" s="51"/>
      <c r="L91" s="51">
        <f>L92+L93+L94</f>
        <v>0</v>
      </c>
      <c r="M91" s="51"/>
      <c r="N91" s="51">
        <f>N92+N93+N94</f>
        <v>4.5</v>
      </c>
      <c r="O91" s="49"/>
      <c r="P91" s="51">
        <f>P92+P93+P94</f>
        <v>0.27</v>
      </c>
      <c r="Q91" s="52">
        <f>Q92+Q93+Q94</f>
        <v>0</v>
      </c>
      <c r="R91" s="50"/>
      <c r="S91" s="13"/>
    </row>
    <row r="92" spans="1:19" s="6" customFormat="1" ht="28.5" customHeight="1">
      <c r="A92" s="112"/>
      <c r="B92" s="66"/>
      <c r="C92" s="66"/>
      <c r="D92" s="66"/>
      <c r="E92" s="66"/>
      <c r="F92" s="68"/>
      <c r="G92" s="27">
        <v>2018</v>
      </c>
      <c r="H92" s="18">
        <v>0</v>
      </c>
      <c r="I92" s="18"/>
      <c r="J92" s="18"/>
      <c r="K92" s="18"/>
      <c r="L92" s="18">
        <v>0</v>
      </c>
      <c r="M92" s="18"/>
      <c r="N92" s="18">
        <v>1.5</v>
      </c>
      <c r="O92" s="18"/>
      <c r="P92" s="18">
        <v>0.09</v>
      </c>
      <c r="Q92" s="19">
        <v>0</v>
      </c>
      <c r="R92" s="42">
        <v>11200</v>
      </c>
      <c r="S92" s="13"/>
    </row>
    <row r="93" spans="1:19" s="6" customFormat="1" ht="28.5" customHeight="1">
      <c r="A93" s="112"/>
      <c r="B93" s="66"/>
      <c r="C93" s="66"/>
      <c r="D93" s="66"/>
      <c r="E93" s="66"/>
      <c r="F93" s="68"/>
      <c r="G93" s="27">
        <v>2019</v>
      </c>
      <c r="H93" s="18"/>
      <c r="I93" s="18"/>
      <c r="J93" s="18"/>
      <c r="K93" s="18"/>
      <c r="L93" s="18"/>
      <c r="M93" s="18"/>
      <c r="N93" s="18">
        <v>1.5</v>
      </c>
      <c r="O93" s="18"/>
      <c r="P93" s="18">
        <v>0.09</v>
      </c>
      <c r="Q93" s="19"/>
      <c r="R93" s="42">
        <v>11200</v>
      </c>
      <c r="S93" s="13"/>
    </row>
    <row r="94" spans="1:19" s="6" customFormat="1" ht="28.5" customHeight="1">
      <c r="A94" s="113"/>
      <c r="B94" s="67"/>
      <c r="C94" s="67"/>
      <c r="D94" s="67"/>
      <c r="E94" s="67"/>
      <c r="F94" s="68"/>
      <c r="G94" s="27">
        <v>2020</v>
      </c>
      <c r="H94" s="18"/>
      <c r="I94" s="18"/>
      <c r="J94" s="18"/>
      <c r="K94" s="18"/>
      <c r="L94" s="18"/>
      <c r="M94" s="18"/>
      <c r="N94" s="18">
        <v>1.5</v>
      </c>
      <c r="O94" s="18"/>
      <c r="P94" s="18">
        <v>0.09</v>
      </c>
      <c r="Q94" s="19"/>
      <c r="R94" s="42">
        <v>11200</v>
      </c>
      <c r="S94" s="13"/>
    </row>
    <row r="95" spans="1:19" s="32" customFormat="1" ht="30" customHeight="1">
      <c r="A95" s="99" t="s">
        <v>150</v>
      </c>
      <c r="B95" s="78" t="s">
        <v>148</v>
      </c>
      <c r="C95" s="78" t="s">
        <v>118</v>
      </c>
      <c r="D95" s="78" t="s">
        <v>119</v>
      </c>
      <c r="E95" s="69" t="s">
        <v>132</v>
      </c>
      <c r="F95" s="68" t="s">
        <v>16</v>
      </c>
      <c r="G95" s="29" t="s">
        <v>2</v>
      </c>
      <c r="H95" s="28">
        <f>H96+H97+H98</f>
        <v>2.9</v>
      </c>
      <c r="I95" s="28"/>
      <c r="J95" s="28">
        <f>J96+J97+J98</f>
        <v>0</v>
      </c>
      <c r="K95" s="28"/>
      <c r="L95" s="28">
        <f>L96+L97+L98</f>
        <v>2.9</v>
      </c>
      <c r="M95" s="28"/>
      <c r="N95" s="59">
        <f>N96+N97+N98</f>
        <v>3</v>
      </c>
      <c r="P95" s="38">
        <f>P96+P97+P98</f>
        <v>0.4</v>
      </c>
      <c r="Q95" s="38">
        <f>Q96+Q97+Q98</f>
        <v>4</v>
      </c>
      <c r="R95" s="38"/>
      <c r="S95" s="31"/>
    </row>
    <row r="96" spans="1:19" s="6" customFormat="1" ht="30" customHeight="1">
      <c r="A96" s="100"/>
      <c r="B96" s="79"/>
      <c r="C96" s="81"/>
      <c r="D96" s="81"/>
      <c r="E96" s="70"/>
      <c r="F96" s="68"/>
      <c r="G96" s="27">
        <v>2018</v>
      </c>
      <c r="H96" s="18">
        <v>0.65</v>
      </c>
      <c r="I96" s="18"/>
      <c r="J96" s="18"/>
      <c r="K96" s="18"/>
      <c r="L96" s="18">
        <v>0.65</v>
      </c>
      <c r="M96" s="18"/>
      <c r="N96" s="57">
        <v>1</v>
      </c>
      <c r="P96" s="57">
        <v>0.1</v>
      </c>
      <c r="Q96" s="48">
        <v>4</v>
      </c>
      <c r="R96" s="48">
        <v>12500</v>
      </c>
      <c r="S96" s="13"/>
    </row>
    <row r="97" spans="1:19" s="6" customFormat="1" ht="30" customHeight="1">
      <c r="A97" s="100"/>
      <c r="B97" s="79"/>
      <c r="C97" s="81"/>
      <c r="D97" s="81"/>
      <c r="E97" s="70"/>
      <c r="F97" s="68"/>
      <c r="G97" s="27">
        <v>2019</v>
      </c>
      <c r="H97" s="18">
        <v>2.25</v>
      </c>
      <c r="I97" s="18"/>
      <c r="J97" s="18"/>
      <c r="K97" s="18"/>
      <c r="L97" s="18">
        <v>2.25</v>
      </c>
      <c r="M97" s="18"/>
      <c r="N97" s="57">
        <v>1</v>
      </c>
      <c r="P97" s="48">
        <v>0.15</v>
      </c>
      <c r="Q97" s="48">
        <v>0</v>
      </c>
      <c r="R97" s="48">
        <v>12500</v>
      </c>
      <c r="S97" s="13"/>
    </row>
    <row r="98" spans="1:19" s="6" customFormat="1" ht="30" customHeight="1">
      <c r="A98" s="101"/>
      <c r="B98" s="80"/>
      <c r="C98" s="82"/>
      <c r="D98" s="82"/>
      <c r="E98" s="71"/>
      <c r="F98" s="68"/>
      <c r="G98" s="27">
        <v>2020</v>
      </c>
      <c r="H98" s="18">
        <v>0</v>
      </c>
      <c r="I98" s="18"/>
      <c r="J98" s="18"/>
      <c r="K98" s="18"/>
      <c r="L98" s="18">
        <v>0</v>
      </c>
      <c r="M98" s="18"/>
      <c r="N98" s="57">
        <v>1</v>
      </c>
      <c r="P98" s="48">
        <v>0.15</v>
      </c>
      <c r="Q98" s="48">
        <v>0</v>
      </c>
      <c r="R98" s="48">
        <v>12500</v>
      </c>
      <c r="S98" s="13"/>
    </row>
    <row r="99" spans="1:19" s="32" customFormat="1" ht="28.5" customHeight="1">
      <c r="A99" s="86" t="s">
        <v>5</v>
      </c>
      <c r="B99" s="91"/>
      <c r="C99" s="91"/>
      <c r="D99" s="91"/>
      <c r="E99" s="91"/>
      <c r="F99" s="91"/>
      <c r="G99" s="29" t="s">
        <v>2</v>
      </c>
      <c r="H99" s="28">
        <f>H47+H51+H55+H59+H63+H67+H71+H75+H79+H83+H87+H91+H95</f>
        <v>4.2</v>
      </c>
      <c r="I99" s="28">
        <v>0</v>
      </c>
      <c r="J99" s="28">
        <v>0</v>
      </c>
      <c r="K99" s="28">
        <v>0</v>
      </c>
      <c r="L99" s="28">
        <f>L47+L51+L55+L59+L63+L67+L71+L75+L79+L83+L87+L91+L95</f>
        <v>4.2</v>
      </c>
      <c r="M99" s="28">
        <v>0</v>
      </c>
      <c r="N99" s="28">
        <f>N47+N51+N55+N59+N63+N67+N71+N75+N79+N83+N87+N91+N95</f>
        <v>19.900000000000002</v>
      </c>
      <c r="O99" s="28">
        <v>0</v>
      </c>
      <c r="P99" s="28">
        <f aca="true" t="shared" si="15" ref="P99:Q102">P47+P51+P55+P59+P63+P67+P71+P75+P79+P83+P87+P91+P95</f>
        <v>1.54</v>
      </c>
      <c r="Q99" s="30">
        <f t="shared" si="15"/>
        <v>8</v>
      </c>
      <c r="R99" s="46"/>
      <c r="S99" s="31"/>
    </row>
    <row r="100" spans="1:19" s="6" customFormat="1" ht="28.5" customHeight="1">
      <c r="A100" s="90"/>
      <c r="B100" s="91"/>
      <c r="C100" s="91"/>
      <c r="D100" s="91"/>
      <c r="E100" s="91"/>
      <c r="F100" s="91"/>
      <c r="G100" s="27">
        <v>2018</v>
      </c>
      <c r="H100" s="18">
        <f>H48+H52+H56+H60+H64+H68+H72+H76+H80+H84+H88+H92+H96</f>
        <v>1.4500000000000002</v>
      </c>
      <c r="I100" s="18">
        <f>I48+I52+I56+I60+I64+I68+I72+I76+I80+I96</f>
        <v>0</v>
      </c>
      <c r="J100" s="18">
        <f>J48+J52+J56+J60+J64+J68+J72+J76+J80+J96</f>
        <v>0</v>
      </c>
      <c r="K100" s="18">
        <f>K48+K52+K56+K60+K64+K68+K72+K76+K80+K96</f>
        <v>0</v>
      </c>
      <c r="L100" s="18">
        <f>L48+L52+L56+L60+L64+L68+L72+L76+L80+L84+L88+L92+L96</f>
        <v>1.4500000000000002</v>
      </c>
      <c r="M100" s="18">
        <f>M48+M52+M56+M60+M64+M68+M72+M76+M80+M96</f>
        <v>0</v>
      </c>
      <c r="N100" s="18">
        <f>N48+N52+N56+N60+N64+N68+N72+N76+N80+N84+N88+N92+N96</f>
        <v>6.299999999999999</v>
      </c>
      <c r="O100" s="18">
        <f>O48+O52+O56+O60+O64+O68+O72+O76+O80+O84</f>
        <v>0</v>
      </c>
      <c r="P100" s="18">
        <f t="shared" si="15"/>
        <v>0.48</v>
      </c>
      <c r="Q100" s="19">
        <f t="shared" si="15"/>
        <v>8</v>
      </c>
      <c r="R100" s="42"/>
      <c r="S100" s="13"/>
    </row>
    <row r="101" spans="1:19" s="6" customFormat="1" ht="28.5" customHeight="1">
      <c r="A101" s="90"/>
      <c r="B101" s="91"/>
      <c r="C101" s="91"/>
      <c r="D101" s="91"/>
      <c r="E101" s="91"/>
      <c r="F101" s="91"/>
      <c r="G101" s="27">
        <v>2019</v>
      </c>
      <c r="H101" s="18">
        <f>H49+H53+H57+H61+H65+H69+H73+H77+H81+H85+H89+H93+H97</f>
        <v>2.75</v>
      </c>
      <c r="I101" s="18">
        <f aca="true" t="shared" si="16" ref="I101:M102">I49+I53+I57+I61+I65+I69+I73+I77+I81+I97</f>
        <v>0</v>
      </c>
      <c r="J101" s="18">
        <f t="shared" si="16"/>
        <v>0</v>
      </c>
      <c r="K101" s="18">
        <f t="shared" si="16"/>
        <v>0</v>
      </c>
      <c r="L101" s="18">
        <f>L49+L53+L57+L61+L65+L69+L73+L77+L81+L85+L89+L93+L97</f>
        <v>2.75</v>
      </c>
      <c r="M101" s="18">
        <f t="shared" si="16"/>
        <v>0</v>
      </c>
      <c r="N101" s="18">
        <f>N49+N53+N57+N61+N65+N69+N73+N77+N81+N85+N89+N93+N97</f>
        <v>6.3999999999999995</v>
      </c>
      <c r="O101" s="18">
        <f>O49+O53+O57+O61+O65+O69+O73+O77+O81+O85</f>
        <v>0</v>
      </c>
      <c r="P101" s="18">
        <f t="shared" si="15"/>
        <v>0.53</v>
      </c>
      <c r="Q101" s="19">
        <f t="shared" si="15"/>
        <v>0</v>
      </c>
      <c r="R101" s="42"/>
      <c r="S101" s="13"/>
    </row>
    <row r="102" spans="1:19" s="6" customFormat="1" ht="28.5" customHeight="1">
      <c r="A102" s="90"/>
      <c r="B102" s="91"/>
      <c r="C102" s="91"/>
      <c r="D102" s="91"/>
      <c r="E102" s="91"/>
      <c r="F102" s="91"/>
      <c r="G102" s="27">
        <v>2020</v>
      </c>
      <c r="H102" s="18">
        <f>H50+H54+H58+H62+H66+H70+H74+H78+H82+H86+H90+H94+H98</f>
        <v>0</v>
      </c>
      <c r="I102" s="18">
        <f t="shared" si="16"/>
        <v>0</v>
      </c>
      <c r="J102" s="18">
        <f t="shared" si="16"/>
        <v>0</v>
      </c>
      <c r="K102" s="18">
        <f t="shared" si="16"/>
        <v>0</v>
      </c>
      <c r="L102" s="18">
        <f>L50+L54+L58+L62+L66+L70+L74+L78+L82+L86+L90+L94+L98</f>
        <v>0</v>
      </c>
      <c r="M102" s="18">
        <f t="shared" si="16"/>
        <v>0</v>
      </c>
      <c r="N102" s="18">
        <f>N50+N54+N58+N62+N66+N70+N74+N78+N82+N86+N90+N94+N98</f>
        <v>7.199999999999999</v>
      </c>
      <c r="O102" s="18">
        <f>O50+O54+O58+O62+O66+O70+O74+O78+O82+O86</f>
        <v>0</v>
      </c>
      <c r="P102" s="18">
        <f t="shared" si="15"/>
        <v>0.53</v>
      </c>
      <c r="Q102" s="19">
        <f t="shared" si="15"/>
        <v>0</v>
      </c>
      <c r="R102" s="42"/>
      <c r="S102" s="13"/>
    </row>
    <row r="103" spans="1:19" s="32" customFormat="1" ht="28.5" customHeight="1">
      <c r="A103" s="90" t="s">
        <v>9</v>
      </c>
      <c r="B103" s="91"/>
      <c r="C103" s="91"/>
      <c r="D103" s="91"/>
      <c r="E103" s="91"/>
      <c r="F103" s="91"/>
      <c r="G103" s="29" t="s">
        <v>2</v>
      </c>
      <c r="H103" s="28">
        <f>SUM(H104:H106)</f>
        <v>4.2</v>
      </c>
      <c r="I103" s="28">
        <f aca="true" t="shared" si="17" ref="I103:P103">SUM(I104:I106)</f>
        <v>0</v>
      </c>
      <c r="J103" s="28">
        <f t="shared" si="17"/>
        <v>0</v>
      </c>
      <c r="K103" s="28">
        <f t="shared" si="17"/>
        <v>0</v>
      </c>
      <c r="L103" s="28">
        <f t="shared" si="17"/>
        <v>4.2</v>
      </c>
      <c r="M103" s="28">
        <f t="shared" si="17"/>
        <v>0</v>
      </c>
      <c r="N103" s="28">
        <f t="shared" si="17"/>
        <v>19.9</v>
      </c>
      <c r="O103" s="28">
        <f t="shared" si="17"/>
        <v>0</v>
      </c>
      <c r="P103" s="28">
        <f t="shared" si="17"/>
        <v>1.54</v>
      </c>
      <c r="Q103" s="30">
        <f>SUM(Q104:Q106)</f>
        <v>8</v>
      </c>
      <c r="R103" s="46"/>
      <c r="S103" s="31"/>
    </row>
    <row r="104" spans="1:19" s="6" customFormat="1" ht="28.5" customHeight="1">
      <c r="A104" s="90"/>
      <c r="B104" s="91"/>
      <c r="C104" s="91"/>
      <c r="D104" s="91"/>
      <c r="E104" s="91"/>
      <c r="F104" s="91"/>
      <c r="G104" s="27">
        <v>2018</v>
      </c>
      <c r="H104" s="18">
        <f>H100</f>
        <v>1.4500000000000002</v>
      </c>
      <c r="I104" s="18">
        <f aca="true" t="shared" si="18" ref="I104:P104">I100</f>
        <v>0</v>
      </c>
      <c r="J104" s="18">
        <f t="shared" si="18"/>
        <v>0</v>
      </c>
      <c r="K104" s="18">
        <f t="shared" si="18"/>
        <v>0</v>
      </c>
      <c r="L104" s="18">
        <f t="shared" si="18"/>
        <v>1.4500000000000002</v>
      </c>
      <c r="M104" s="18">
        <f t="shared" si="18"/>
        <v>0</v>
      </c>
      <c r="N104" s="18">
        <f t="shared" si="18"/>
        <v>6.299999999999999</v>
      </c>
      <c r="O104" s="18">
        <f t="shared" si="18"/>
        <v>0</v>
      </c>
      <c r="P104" s="18">
        <f t="shared" si="18"/>
        <v>0.48</v>
      </c>
      <c r="Q104" s="19">
        <f>Q100</f>
        <v>8</v>
      </c>
      <c r="R104" s="42"/>
      <c r="S104" s="13"/>
    </row>
    <row r="105" spans="1:19" s="6" customFormat="1" ht="28.5" customHeight="1">
      <c r="A105" s="90"/>
      <c r="B105" s="91"/>
      <c r="C105" s="91"/>
      <c r="D105" s="91"/>
      <c r="E105" s="91"/>
      <c r="F105" s="91"/>
      <c r="G105" s="27">
        <v>2019</v>
      </c>
      <c r="H105" s="18">
        <f aca="true" t="shared" si="19" ref="H105:P106">H101</f>
        <v>2.75</v>
      </c>
      <c r="I105" s="18">
        <f t="shared" si="19"/>
        <v>0</v>
      </c>
      <c r="J105" s="18">
        <f t="shared" si="19"/>
        <v>0</v>
      </c>
      <c r="K105" s="18">
        <f t="shared" si="19"/>
        <v>0</v>
      </c>
      <c r="L105" s="18">
        <f t="shared" si="19"/>
        <v>2.75</v>
      </c>
      <c r="M105" s="18">
        <f t="shared" si="19"/>
        <v>0</v>
      </c>
      <c r="N105" s="18">
        <f t="shared" si="19"/>
        <v>6.3999999999999995</v>
      </c>
      <c r="O105" s="18">
        <f t="shared" si="19"/>
        <v>0</v>
      </c>
      <c r="P105" s="18">
        <f t="shared" si="19"/>
        <v>0.53</v>
      </c>
      <c r="Q105" s="19">
        <f>Q101</f>
        <v>0</v>
      </c>
      <c r="R105" s="42"/>
      <c r="S105" s="13"/>
    </row>
    <row r="106" spans="1:19" s="6" customFormat="1" ht="28.5" customHeight="1">
      <c r="A106" s="90"/>
      <c r="B106" s="91"/>
      <c r="C106" s="91"/>
      <c r="D106" s="91"/>
      <c r="E106" s="91"/>
      <c r="F106" s="91"/>
      <c r="G106" s="27">
        <v>2020</v>
      </c>
      <c r="H106" s="18">
        <f t="shared" si="19"/>
        <v>0</v>
      </c>
      <c r="I106" s="18">
        <f t="shared" si="19"/>
        <v>0</v>
      </c>
      <c r="J106" s="18">
        <f t="shared" si="19"/>
        <v>0</v>
      </c>
      <c r="K106" s="18">
        <f t="shared" si="19"/>
        <v>0</v>
      </c>
      <c r="L106" s="18">
        <f t="shared" si="19"/>
        <v>0</v>
      </c>
      <c r="M106" s="18">
        <f t="shared" si="19"/>
        <v>0</v>
      </c>
      <c r="N106" s="18">
        <f t="shared" si="19"/>
        <v>7.199999999999999</v>
      </c>
      <c r="O106" s="18">
        <f t="shared" si="19"/>
        <v>0</v>
      </c>
      <c r="P106" s="18">
        <f t="shared" si="19"/>
        <v>0.53</v>
      </c>
      <c r="Q106" s="19">
        <f>Q102</f>
        <v>0</v>
      </c>
      <c r="R106" s="42"/>
      <c r="S106" s="13"/>
    </row>
    <row r="107" spans="1:19" s="6" customFormat="1" ht="39.75" customHeight="1">
      <c r="A107" s="97" t="s">
        <v>6</v>
      </c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13"/>
    </row>
    <row r="108" spans="1:19" s="32" customFormat="1" ht="28.5" customHeight="1">
      <c r="A108" s="96" t="s">
        <v>61</v>
      </c>
      <c r="B108" s="83" t="s">
        <v>102</v>
      </c>
      <c r="C108" s="83" t="s">
        <v>20</v>
      </c>
      <c r="D108" s="83" t="s">
        <v>24</v>
      </c>
      <c r="E108" s="83" t="s">
        <v>128</v>
      </c>
      <c r="F108" s="68" t="s">
        <v>63</v>
      </c>
      <c r="G108" s="29" t="s">
        <v>2</v>
      </c>
      <c r="H108" s="28">
        <f>SUM(H109:H111)</f>
        <v>0</v>
      </c>
      <c r="I108" s="28">
        <f aca="true" t="shared" si="20" ref="I108:P108">SUM(I109:I111)</f>
        <v>0</v>
      </c>
      <c r="J108" s="28">
        <f t="shared" si="20"/>
        <v>0</v>
      </c>
      <c r="K108" s="28">
        <f t="shared" si="20"/>
        <v>0</v>
      </c>
      <c r="L108" s="28">
        <f t="shared" si="20"/>
        <v>0</v>
      </c>
      <c r="M108" s="28">
        <f t="shared" si="20"/>
        <v>0</v>
      </c>
      <c r="N108" s="28">
        <f t="shared" si="20"/>
        <v>0</v>
      </c>
      <c r="O108" s="28">
        <f t="shared" si="20"/>
        <v>7.5</v>
      </c>
      <c r="P108" s="28">
        <f t="shared" si="20"/>
        <v>0.15000000000000002</v>
      </c>
      <c r="Q108" s="35">
        <f>SUM(Q109:Q111)</f>
        <v>0</v>
      </c>
      <c r="R108" s="46"/>
      <c r="S108" s="31"/>
    </row>
    <row r="109" spans="1:19" s="6" customFormat="1" ht="28.5" customHeight="1">
      <c r="A109" s="96"/>
      <c r="B109" s="83"/>
      <c r="C109" s="83"/>
      <c r="D109" s="83"/>
      <c r="E109" s="83"/>
      <c r="F109" s="68"/>
      <c r="G109" s="27">
        <v>2018</v>
      </c>
      <c r="H109" s="18">
        <f>SUM(I109:M109)</f>
        <v>0</v>
      </c>
      <c r="I109" s="18"/>
      <c r="J109" s="18"/>
      <c r="K109" s="18"/>
      <c r="L109" s="18"/>
      <c r="M109" s="18"/>
      <c r="N109" s="18"/>
      <c r="O109" s="18">
        <v>2.5</v>
      </c>
      <c r="P109" s="18">
        <v>0.05</v>
      </c>
      <c r="Q109" s="2"/>
      <c r="R109" s="42">
        <v>11500</v>
      </c>
      <c r="S109" s="13"/>
    </row>
    <row r="110" spans="1:19" s="6" customFormat="1" ht="28.5" customHeight="1">
      <c r="A110" s="96"/>
      <c r="B110" s="83"/>
      <c r="C110" s="83"/>
      <c r="D110" s="83"/>
      <c r="E110" s="83"/>
      <c r="F110" s="68"/>
      <c r="G110" s="27">
        <v>2019</v>
      </c>
      <c r="H110" s="18">
        <f>SUM(I110:M110)</f>
        <v>0</v>
      </c>
      <c r="I110" s="18"/>
      <c r="J110" s="18"/>
      <c r="K110" s="18"/>
      <c r="L110" s="18"/>
      <c r="M110" s="18"/>
      <c r="N110" s="18"/>
      <c r="O110" s="18">
        <v>2.5</v>
      </c>
      <c r="P110" s="18">
        <v>0.05</v>
      </c>
      <c r="Q110" s="2"/>
      <c r="R110" s="42">
        <v>11500</v>
      </c>
      <c r="S110" s="13"/>
    </row>
    <row r="111" spans="1:19" s="6" customFormat="1" ht="28.5" customHeight="1">
      <c r="A111" s="96"/>
      <c r="B111" s="83"/>
      <c r="C111" s="83"/>
      <c r="D111" s="83"/>
      <c r="E111" s="83"/>
      <c r="F111" s="68"/>
      <c r="G111" s="27">
        <v>2020</v>
      </c>
      <c r="H111" s="18">
        <f>SUM(I111:M111)</f>
        <v>0</v>
      </c>
      <c r="I111" s="18"/>
      <c r="J111" s="18"/>
      <c r="K111" s="18"/>
      <c r="L111" s="18"/>
      <c r="M111" s="18"/>
      <c r="N111" s="18"/>
      <c r="O111" s="18">
        <v>2.5</v>
      </c>
      <c r="P111" s="18">
        <v>0.05</v>
      </c>
      <c r="Q111" s="2"/>
      <c r="R111" s="42">
        <v>11500</v>
      </c>
      <c r="S111" s="13"/>
    </row>
    <row r="112" spans="1:19" s="32" customFormat="1" ht="28.5" customHeight="1">
      <c r="A112" s="96" t="s">
        <v>7</v>
      </c>
      <c r="B112" s="83" t="s">
        <v>88</v>
      </c>
      <c r="C112" s="83" t="s">
        <v>20</v>
      </c>
      <c r="D112" s="83" t="s">
        <v>26</v>
      </c>
      <c r="E112" s="83" t="s">
        <v>130</v>
      </c>
      <c r="F112" s="68" t="s">
        <v>63</v>
      </c>
      <c r="G112" s="29" t="s">
        <v>2</v>
      </c>
      <c r="H112" s="28">
        <f>SUM(H113:H115)</f>
        <v>0.2</v>
      </c>
      <c r="I112" s="28">
        <f aca="true" t="shared" si="21" ref="I112:P112">SUM(I113:I115)</f>
        <v>0</v>
      </c>
      <c r="J112" s="28">
        <f t="shared" si="21"/>
        <v>0</v>
      </c>
      <c r="K112" s="28">
        <f t="shared" si="21"/>
        <v>0</v>
      </c>
      <c r="L112" s="28">
        <f t="shared" si="21"/>
        <v>0.2</v>
      </c>
      <c r="M112" s="28">
        <f t="shared" si="21"/>
        <v>0</v>
      </c>
      <c r="N112" s="28">
        <f t="shared" si="21"/>
        <v>0</v>
      </c>
      <c r="O112" s="28">
        <f t="shared" si="21"/>
        <v>4</v>
      </c>
      <c r="P112" s="28">
        <f t="shared" si="21"/>
        <v>0.2</v>
      </c>
      <c r="Q112" s="35">
        <f>SUM(Q113:Q115)</f>
        <v>2</v>
      </c>
      <c r="R112" s="46"/>
      <c r="S112" s="31"/>
    </row>
    <row r="113" spans="1:19" s="6" customFormat="1" ht="28.5" customHeight="1">
      <c r="A113" s="96"/>
      <c r="B113" s="83"/>
      <c r="C113" s="83"/>
      <c r="D113" s="83"/>
      <c r="E113" s="83"/>
      <c r="F113" s="68"/>
      <c r="G113" s="27">
        <v>2018</v>
      </c>
      <c r="H113" s="18">
        <v>0.2</v>
      </c>
      <c r="I113" s="18"/>
      <c r="J113" s="18"/>
      <c r="K113" s="18"/>
      <c r="L113" s="18">
        <v>0.2</v>
      </c>
      <c r="M113" s="18"/>
      <c r="N113" s="18"/>
      <c r="O113" s="18"/>
      <c r="P113" s="18">
        <v>0</v>
      </c>
      <c r="Q113" s="2"/>
      <c r="R113" s="42"/>
      <c r="S113" s="13"/>
    </row>
    <row r="114" spans="1:19" s="6" customFormat="1" ht="28.5" customHeight="1">
      <c r="A114" s="96"/>
      <c r="B114" s="83"/>
      <c r="C114" s="83"/>
      <c r="D114" s="83"/>
      <c r="E114" s="83"/>
      <c r="F114" s="68"/>
      <c r="G114" s="27">
        <v>2019</v>
      </c>
      <c r="H114" s="18">
        <v>0</v>
      </c>
      <c r="I114" s="18"/>
      <c r="J114" s="18"/>
      <c r="K114" s="18"/>
      <c r="L114" s="18">
        <v>0</v>
      </c>
      <c r="M114" s="18"/>
      <c r="N114" s="18"/>
      <c r="O114" s="18">
        <v>2</v>
      </c>
      <c r="P114" s="18">
        <v>0.1</v>
      </c>
      <c r="Q114" s="2">
        <v>2</v>
      </c>
      <c r="R114" s="42">
        <v>11500</v>
      </c>
      <c r="S114" s="13"/>
    </row>
    <row r="115" spans="1:19" s="6" customFormat="1" ht="28.5" customHeight="1">
      <c r="A115" s="96"/>
      <c r="B115" s="83"/>
      <c r="C115" s="83"/>
      <c r="D115" s="83"/>
      <c r="E115" s="83"/>
      <c r="F115" s="68"/>
      <c r="G115" s="27">
        <v>2020</v>
      </c>
      <c r="H115" s="18">
        <f>SUM(I115:M115)</f>
        <v>0</v>
      </c>
      <c r="I115" s="18"/>
      <c r="J115" s="18"/>
      <c r="K115" s="18"/>
      <c r="L115" s="18"/>
      <c r="M115" s="18"/>
      <c r="N115" s="18"/>
      <c r="O115" s="18">
        <v>2</v>
      </c>
      <c r="P115" s="18">
        <v>0.1</v>
      </c>
      <c r="Q115" s="2"/>
      <c r="R115" s="42">
        <v>11500</v>
      </c>
      <c r="S115" s="13"/>
    </row>
    <row r="116" spans="1:19" s="32" customFormat="1" ht="28.5" customHeight="1">
      <c r="A116" s="96" t="s">
        <v>14</v>
      </c>
      <c r="B116" s="83" t="s">
        <v>89</v>
      </c>
      <c r="C116" s="83" t="s">
        <v>20</v>
      </c>
      <c r="D116" s="83" t="s">
        <v>21</v>
      </c>
      <c r="E116" s="83" t="s">
        <v>131</v>
      </c>
      <c r="F116" s="68" t="s">
        <v>63</v>
      </c>
      <c r="G116" s="29" t="s">
        <v>2</v>
      </c>
      <c r="H116" s="28">
        <f>SUM(H117:H119)</f>
        <v>0</v>
      </c>
      <c r="I116" s="28">
        <f aca="true" t="shared" si="22" ref="I116:P116">SUM(I117:I119)</f>
        <v>0</v>
      </c>
      <c r="J116" s="28">
        <f t="shared" si="22"/>
        <v>0</v>
      </c>
      <c r="K116" s="28">
        <f t="shared" si="22"/>
        <v>0</v>
      </c>
      <c r="L116" s="28">
        <f t="shared" si="22"/>
        <v>0</v>
      </c>
      <c r="M116" s="28">
        <f t="shared" si="22"/>
        <v>0</v>
      </c>
      <c r="N116" s="28">
        <f t="shared" si="22"/>
        <v>0</v>
      </c>
      <c r="O116" s="28">
        <f t="shared" si="22"/>
        <v>24</v>
      </c>
      <c r="P116" s="28">
        <f t="shared" si="22"/>
        <v>0.6000000000000001</v>
      </c>
      <c r="Q116" s="35">
        <f>SUM(Q117:Q119)</f>
        <v>0</v>
      </c>
      <c r="R116" s="46"/>
      <c r="S116" s="31"/>
    </row>
    <row r="117" spans="1:19" s="6" customFormat="1" ht="28.5" customHeight="1">
      <c r="A117" s="96"/>
      <c r="B117" s="83"/>
      <c r="C117" s="83"/>
      <c r="D117" s="83"/>
      <c r="E117" s="83"/>
      <c r="F117" s="68"/>
      <c r="G117" s="27">
        <v>2018</v>
      </c>
      <c r="H117" s="18">
        <f>SUM(I117:M117)</f>
        <v>0</v>
      </c>
      <c r="I117" s="18"/>
      <c r="J117" s="18"/>
      <c r="K117" s="18"/>
      <c r="L117" s="18"/>
      <c r="M117" s="18"/>
      <c r="N117" s="18"/>
      <c r="O117" s="18">
        <v>8</v>
      </c>
      <c r="P117" s="18">
        <v>0.2</v>
      </c>
      <c r="Q117" s="2"/>
      <c r="R117" s="42">
        <v>11500</v>
      </c>
      <c r="S117" s="13"/>
    </row>
    <row r="118" spans="1:19" s="6" customFormat="1" ht="28.5" customHeight="1">
      <c r="A118" s="96"/>
      <c r="B118" s="83"/>
      <c r="C118" s="83"/>
      <c r="D118" s="83"/>
      <c r="E118" s="83"/>
      <c r="F118" s="68"/>
      <c r="G118" s="27">
        <v>2019</v>
      </c>
      <c r="H118" s="18">
        <f>SUM(I118:M118)</f>
        <v>0</v>
      </c>
      <c r="I118" s="18"/>
      <c r="J118" s="18"/>
      <c r="K118" s="18"/>
      <c r="L118" s="18"/>
      <c r="M118" s="18"/>
      <c r="N118" s="18"/>
      <c r="O118" s="18">
        <v>8</v>
      </c>
      <c r="P118" s="18">
        <v>0.2</v>
      </c>
      <c r="Q118" s="2"/>
      <c r="R118" s="42">
        <v>11500</v>
      </c>
      <c r="S118" s="13"/>
    </row>
    <row r="119" spans="1:19" s="6" customFormat="1" ht="28.5" customHeight="1">
      <c r="A119" s="96"/>
      <c r="B119" s="83"/>
      <c r="C119" s="83"/>
      <c r="D119" s="83"/>
      <c r="E119" s="83"/>
      <c r="F119" s="68"/>
      <c r="G119" s="27">
        <v>2020</v>
      </c>
      <c r="H119" s="18">
        <f>SUM(I119:M119)</f>
        <v>0</v>
      </c>
      <c r="I119" s="18"/>
      <c r="J119" s="18"/>
      <c r="K119" s="18"/>
      <c r="L119" s="18"/>
      <c r="M119" s="18"/>
      <c r="N119" s="18"/>
      <c r="O119" s="18">
        <v>8</v>
      </c>
      <c r="P119" s="18">
        <v>0.2</v>
      </c>
      <c r="Q119" s="2"/>
      <c r="R119" s="42">
        <v>11500</v>
      </c>
      <c r="S119" s="13"/>
    </row>
    <row r="120" spans="1:19" s="32" customFormat="1" ht="28.5" customHeight="1">
      <c r="A120" s="96" t="s">
        <v>15</v>
      </c>
      <c r="B120" s="83" t="s">
        <v>90</v>
      </c>
      <c r="C120" s="83" t="s">
        <v>20</v>
      </c>
      <c r="D120" s="83" t="s">
        <v>21</v>
      </c>
      <c r="E120" s="83" t="s">
        <v>130</v>
      </c>
      <c r="F120" s="68" t="s">
        <v>63</v>
      </c>
      <c r="G120" s="29" t="s">
        <v>2</v>
      </c>
      <c r="H120" s="28">
        <f>SUM(H121:H123)</f>
        <v>0</v>
      </c>
      <c r="I120" s="28">
        <f aca="true" t="shared" si="23" ref="I120:P120">SUM(I121:I123)</f>
        <v>0</v>
      </c>
      <c r="J120" s="28">
        <f t="shared" si="23"/>
        <v>0</v>
      </c>
      <c r="K120" s="28">
        <f t="shared" si="23"/>
        <v>0</v>
      </c>
      <c r="L120" s="28">
        <f t="shared" si="23"/>
        <v>0</v>
      </c>
      <c r="M120" s="28">
        <f t="shared" si="23"/>
        <v>0</v>
      </c>
      <c r="N120" s="28">
        <f t="shared" si="23"/>
        <v>0</v>
      </c>
      <c r="O120" s="28">
        <f t="shared" si="23"/>
        <v>4.5</v>
      </c>
      <c r="P120" s="28">
        <f t="shared" si="23"/>
        <v>0.6000000000000001</v>
      </c>
      <c r="Q120" s="35">
        <f>SUM(Q121:Q123)</f>
        <v>0</v>
      </c>
      <c r="R120" s="46"/>
      <c r="S120" s="31"/>
    </row>
    <row r="121" spans="1:19" s="6" customFormat="1" ht="28.5" customHeight="1">
      <c r="A121" s="96"/>
      <c r="B121" s="83"/>
      <c r="C121" s="83"/>
      <c r="D121" s="83"/>
      <c r="E121" s="83"/>
      <c r="F121" s="68"/>
      <c r="G121" s="27">
        <v>2018</v>
      </c>
      <c r="H121" s="18">
        <f>SUM(I121:M121)</f>
        <v>0</v>
      </c>
      <c r="I121" s="18"/>
      <c r="J121" s="18"/>
      <c r="K121" s="18"/>
      <c r="L121" s="18"/>
      <c r="M121" s="18"/>
      <c r="N121" s="18"/>
      <c r="O121" s="18">
        <v>1.5</v>
      </c>
      <c r="P121" s="18">
        <v>0.2</v>
      </c>
      <c r="Q121" s="2">
        <v>0</v>
      </c>
      <c r="R121" s="42">
        <v>11500</v>
      </c>
      <c r="S121" s="13"/>
    </row>
    <row r="122" spans="1:19" s="6" customFormat="1" ht="28.5" customHeight="1">
      <c r="A122" s="96"/>
      <c r="B122" s="83"/>
      <c r="C122" s="83"/>
      <c r="D122" s="83"/>
      <c r="E122" s="83"/>
      <c r="F122" s="68"/>
      <c r="G122" s="27">
        <v>2019</v>
      </c>
      <c r="H122" s="18">
        <f>SUM(I122:M122)</f>
        <v>0</v>
      </c>
      <c r="I122" s="18"/>
      <c r="J122" s="18"/>
      <c r="K122" s="18"/>
      <c r="L122" s="18"/>
      <c r="M122" s="18"/>
      <c r="N122" s="18"/>
      <c r="O122" s="18">
        <v>1.5</v>
      </c>
      <c r="P122" s="18">
        <v>0.2</v>
      </c>
      <c r="Q122" s="2"/>
      <c r="R122" s="42">
        <v>11500</v>
      </c>
      <c r="S122" s="13"/>
    </row>
    <row r="123" spans="1:19" s="6" customFormat="1" ht="28.5" customHeight="1">
      <c r="A123" s="96"/>
      <c r="B123" s="83"/>
      <c r="C123" s="83"/>
      <c r="D123" s="83"/>
      <c r="E123" s="83"/>
      <c r="F123" s="68"/>
      <c r="G123" s="27">
        <v>2020</v>
      </c>
      <c r="H123" s="18">
        <f>SUM(I123:M123)</f>
        <v>0</v>
      </c>
      <c r="I123" s="18"/>
      <c r="J123" s="18"/>
      <c r="K123" s="18"/>
      <c r="L123" s="18"/>
      <c r="M123" s="18"/>
      <c r="N123" s="18"/>
      <c r="O123" s="18">
        <v>1.5</v>
      </c>
      <c r="P123" s="18">
        <v>0.2</v>
      </c>
      <c r="Q123" s="2"/>
      <c r="R123" s="42">
        <v>11500</v>
      </c>
      <c r="S123" s="13"/>
    </row>
    <row r="124" spans="1:19" s="32" customFormat="1" ht="28.5" customHeight="1">
      <c r="A124" s="96" t="s">
        <v>19</v>
      </c>
      <c r="B124" s="83" t="s">
        <v>91</v>
      </c>
      <c r="C124" s="83" t="s">
        <v>20</v>
      </c>
      <c r="D124" s="83" t="s">
        <v>22</v>
      </c>
      <c r="E124" s="83" t="s">
        <v>131</v>
      </c>
      <c r="F124" s="68" t="s">
        <v>63</v>
      </c>
      <c r="G124" s="29" t="s">
        <v>2</v>
      </c>
      <c r="H124" s="28">
        <f>SUM(H125:H127)</f>
        <v>0</v>
      </c>
      <c r="I124" s="28">
        <f aca="true" t="shared" si="24" ref="I124:P124">SUM(I125:I127)</f>
        <v>0</v>
      </c>
      <c r="J124" s="28">
        <f t="shared" si="24"/>
        <v>0</v>
      </c>
      <c r="K124" s="28">
        <f t="shared" si="24"/>
        <v>0</v>
      </c>
      <c r="L124" s="28">
        <f t="shared" si="24"/>
        <v>0</v>
      </c>
      <c r="M124" s="28">
        <f t="shared" si="24"/>
        <v>0</v>
      </c>
      <c r="N124" s="28">
        <f t="shared" si="24"/>
        <v>0</v>
      </c>
      <c r="O124" s="28">
        <f t="shared" si="24"/>
        <v>12</v>
      </c>
      <c r="P124" s="28">
        <f t="shared" si="24"/>
        <v>0.6000000000000001</v>
      </c>
      <c r="Q124" s="35">
        <f>SUM(Q125:Q127)</f>
        <v>0</v>
      </c>
      <c r="R124" s="46"/>
      <c r="S124" s="31"/>
    </row>
    <row r="125" spans="1:19" s="6" customFormat="1" ht="28.5" customHeight="1">
      <c r="A125" s="96"/>
      <c r="B125" s="83"/>
      <c r="C125" s="83"/>
      <c r="D125" s="83"/>
      <c r="E125" s="83"/>
      <c r="F125" s="68"/>
      <c r="G125" s="27">
        <v>2018</v>
      </c>
      <c r="H125" s="18">
        <f>SUM(I125:M125)</f>
        <v>0</v>
      </c>
      <c r="I125" s="18"/>
      <c r="J125" s="18"/>
      <c r="K125" s="18"/>
      <c r="L125" s="18"/>
      <c r="M125" s="18"/>
      <c r="N125" s="18"/>
      <c r="O125" s="18">
        <v>4</v>
      </c>
      <c r="P125" s="18">
        <v>0.2</v>
      </c>
      <c r="Q125" s="2"/>
      <c r="R125" s="42">
        <v>11500</v>
      </c>
      <c r="S125" s="13"/>
    </row>
    <row r="126" spans="1:19" s="6" customFormat="1" ht="28.5" customHeight="1">
      <c r="A126" s="96"/>
      <c r="B126" s="83"/>
      <c r="C126" s="83"/>
      <c r="D126" s="83"/>
      <c r="E126" s="83"/>
      <c r="F126" s="68"/>
      <c r="G126" s="27">
        <v>2019</v>
      </c>
      <c r="H126" s="18">
        <f>SUM(I126:M126)</f>
        <v>0</v>
      </c>
      <c r="I126" s="18"/>
      <c r="J126" s="18"/>
      <c r="K126" s="18"/>
      <c r="L126" s="18"/>
      <c r="M126" s="18"/>
      <c r="N126" s="18"/>
      <c r="O126" s="18">
        <v>4</v>
      </c>
      <c r="P126" s="18">
        <v>0.2</v>
      </c>
      <c r="Q126" s="2"/>
      <c r="R126" s="42">
        <v>11500</v>
      </c>
      <c r="S126" s="13"/>
    </row>
    <row r="127" spans="1:19" s="6" customFormat="1" ht="28.5" customHeight="1">
      <c r="A127" s="96"/>
      <c r="B127" s="83"/>
      <c r="C127" s="83"/>
      <c r="D127" s="83"/>
      <c r="E127" s="83"/>
      <c r="F127" s="68"/>
      <c r="G127" s="27">
        <v>2020</v>
      </c>
      <c r="H127" s="18">
        <f>SUM(I127:M127)</f>
        <v>0</v>
      </c>
      <c r="I127" s="18"/>
      <c r="J127" s="18"/>
      <c r="K127" s="18"/>
      <c r="L127" s="18"/>
      <c r="M127" s="18"/>
      <c r="N127" s="18"/>
      <c r="O127" s="18">
        <v>4</v>
      </c>
      <c r="P127" s="18">
        <v>0.2</v>
      </c>
      <c r="Q127" s="2"/>
      <c r="R127" s="42">
        <v>11500</v>
      </c>
      <c r="S127" s="13"/>
    </row>
    <row r="128" spans="1:19" s="32" customFormat="1" ht="28.5" customHeight="1">
      <c r="A128" s="96" t="s">
        <v>142</v>
      </c>
      <c r="B128" s="83" t="s">
        <v>92</v>
      </c>
      <c r="C128" s="83" t="s">
        <v>93</v>
      </c>
      <c r="D128" s="83" t="s">
        <v>94</v>
      </c>
      <c r="E128" s="83" t="s">
        <v>127</v>
      </c>
      <c r="F128" s="68" t="s">
        <v>63</v>
      </c>
      <c r="G128" s="29" t="s">
        <v>2</v>
      </c>
      <c r="H128" s="28">
        <f>H129+H130+H131</f>
        <v>0</v>
      </c>
      <c r="I128" s="28"/>
      <c r="J128" s="28">
        <f>J129+J130+J131</f>
        <v>0</v>
      </c>
      <c r="K128" s="28"/>
      <c r="L128" s="28">
        <f>L129+L130+L131</f>
        <v>0</v>
      </c>
      <c r="M128" s="28"/>
      <c r="N128" s="28">
        <v>3.3</v>
      </c>
      <c r="O128" s="28"/>
      <c r="P128" s="28">
        <v>0.06</v>
      </c>
      <c r="Q128" s="35">
        <f>Q129+Q130+Q131</f>
        <v>0</v>
      </c>
      <c r="R128" s="46"/>
      <c r="S128" s="31"/>
    </row>
    <row r="129" spans="1:19" s="6" customFormat="1" ht="28.5" customHeight="1">
      <c r="A129" s="96"/>
      <c r="B129" s="83"/>
      <c r="C129" s="83"/>
      <c r="D129" s="83"/>
      <c r="E129" s="83"/>
      <c r="F129" s="68"/>
      <c r="G129" s="27">
        <v>2018</v>
      </c>
      <c r="H129" s="18">
        <v>0</v>
      </c>
      <c r="I129" s="18"/>
      <c r="J129" s="18"/>
      <c r="K129" s="18"/>
      <c r="L129" s="18"/>
      <c r="M129" s="18"/>
      <c r="N129" s="18">
        <v>1.1</v>
      </c>
      <c r="O129" s="18"/>
      <c r="P129" s="18">
        <v>0.02</v>
      </c>
      <c r="Q129" s="2"/>
      <c r="R129" s="42">
        <v>11500</v>
      </c>
      <c r="S129" s="13"/>
    </row>
    <row r="130" spans="1:19" s="6" customFormat="1" ht="28.5" customHeight="1">
      <c r="A130" s="96"/>
      <c r="B130" s="83"/>
      <c r="C130" s="83"/>
      <c r="D130" s="83"/>
      <c r="E130" s="83"/>
      <c r="F130" s="68"/>
      <c r="G130" s="27">
        <v>2019</v>
      </c>
      <c r="H130" s="18"/>
      <c r="I130" s="18"/>
      <c r="J130" s="18"/>
      <c r="K130" s="18"/>
      <c r="L130" s="18"/>
      <c r="M130" s="18"/>
      <c r="N130" s="18">
        <v>1.1</v>
      </c>
      <c r="O130" s="18"/>
      <c r="P130" s="18">
        <v>0.02</v>
      </c>
      <c r="Q130" s="2"/>
      <c r="R130" s="42">
        <v>11500</v>
      </c>
      <c r="S130" s="13"/>
    </row>
    <row r="131" spans="1:19" s="6" customFormat="1" ht="28.5" customHeight="1">
      <c r="A131" s="96"/>
      <c r="B131" s="83"/>
      <c r="C131" s="83"/>
      <c r="D131" s="83"/>
      <c r="E131" s="83"/>
      <c r="F131" s="68"/>
      <c r="G131" s="27">
        <v>2020</v>
      </c>
      <c r="H131" s="18"/>
      <c r="I131" s="18"/>
      <c r="J131" s="18"/>
      <c r="K131" s="18"/>
      <c r="L131" s="18"/>
      <c r="M131" s="18"/>
      <c r="N131" s="18">
        <v>1.1</v>
      </c>
      <c r="O131" s="18"/>
      <c r="P131" s="18">
        <v>0.02</v>
      </c>
      <c r="Q131" s="2"/>
      <c r="R131" s="42">
        <v>11500</v>
      </c>
      <c r="S131" s="13"/>
    </row>
    <row r="132" spans="1:19" s="32" customFormat="1" ht="28.5" customHeight="1">
      <c r="A132" s="64" t="s">
        <v>143</v>
      </c>
      <c r="B132" s="83" t="s">
        <v>98</v>
      </c>
      <c r="C132" s="83" t="s">
        <v>96</v>
      </c>
      <c r="D132" s="83" t="s">
        <v>97</v>
      </c>
      <c r="E132" s="83" t="s">
        <v>129</v>
      </c>
      <c r="F132" s="68" t="s">
        <v>63</v>
      </c>
      <c r="G132" s="29" t="s">
        <v>2</v>
      </c>
      <c r="H132" s="28">
        <f>H133+H134+H135</f>
        <v>0</v>
      </c>
      <c r="I132" s="28"/>
      <c r="J132" s="28"/>
      <c r="K132" s="28"/>
      <c r="L132" s="28">
        <f>L133+L135+L134</f>
        <v>0</v>
      </c>
      <c r="M132" s="28"/>
      <c r="N132" s="28"/>
      <c r="O132" s="28">
        <f>O133+O134+O135</f>
        <v>1.5</v>
      </c>
      <c r="P132" s="28">
        <f>P133+P134+P135</f>
        <v>0.03</v>
      </c>
      <c r="Q132" s="35">
        <f>Q133+Q134+Q135</f>
        <v>0</v>
      </c>
      <c r="R132" s="46"/>
      <c r="S132" s="31"/>
    </row>
    <row r="133" spans="1:19" s="6" customFormat="1" ht="28.5" customHeight="1">
      <c r="A133" s="64"/>
      <c r="B133" s="83"/>
      <c r="C133" s="83"/>
      <c r="D133" s="83"/>
      <c r="E133" s="83"/>
      <c r="F133" s="68"/>
      <c r="G133" s="27">
        <v>2018</v>
      </c>
      <c r="H133" s="18"/>
      <c r="I133" s="18"/>
      <c r="J133" s="18"/>
      <c r="K133" s="18"/>
      <c r="L133" s="18"/>
      <c r="M133" s="18"/>
      <c r="N133" s="18"/>
      <c r="O133" s="18">
        <v>0.5</v>
      </c>
      <c r="P133" s="18">
        <v>0.01</v>
      </c>
      <c r="Q133" s="2"/>
      <c r="R133" s="42">
        <v>11500</v>
      </c>
      <c r="S133" s="13"/>
    </row>
    <row r="134" spans="1:19" s="6" customFormat="1" ht="28.5" customHeight="1">
      <c r="A134" s="64"/>
      <c r="B134" s="83"/>
      <c r="C134" s="83"/>
      <c r="D134" s="83"/>
      <c r="E134" s="83"/>
      <c r="F134" s="68"/>
      <c r="G134" s="27">
        <v>2019</v>
      </c>
      <c r="H134" s="18"/>
      <c r="I134" s="18"/>
      <c r="J134" s="18"/>
      <c r="K134" s="18"/>
      <c r="L134" s="18"/>
      <c r="M134" s="18"/>
      <c r="N134" s="18"/>
      <c r="O134" s="18">
        <v>0.5</v>
      </c>
      <c r="P134" s="18">
        <v>0.01</v>
      </c>
      <c r="Q134" s="2"/>
      <c r="R134" s="42">
        <v>11500</v>
      </c>
      <c r="S134" s="13"/>
    </row>
    <row r="135" spans="1:19" s="6" customFormat="1" ht="28.5" customHeight="1">
      <c r="A135" s="64"/>
      <c r="B135" s="83"/>
      <c r="C135" s="83"/>
      <c r="D135" s="83"/>
      <c r="E135" s="83"/>
      <c r="F135" s="68"/>
      <c r="G135" s="27">
        <v>2020</v>
      </c>
      <c r="H135" s="18"/>
      <c r="I135" s="18"/>
      <c r="J135" s="18"/>
      <c r="K135" s="18"/>
      <c r="L135" s="18"/>
      <c r="M135" s="18"/>
      <c r="N135" s="18"/>
      <c r="O135" s="18">
        <v>0.5</v>
      </c>
      <c r="P135" s="18">
        <v>0.01</v>
      </c>
      <c r="Q135" s="2"/>
      <c r="R135" s="42">
        <v>11500</v>
      </c>
      <c r="S135" s="13"/>
    </row>
    <row r="136" spans="1:19" s="6" customFormat="1" ht="28.5" customHeight="1">
      <c r="A136" s="64" t="s">
        <v>144</v>
      </c>
      <c r="B136" s="83" t="s">
        <v>99</v>
      </c>
      <c r="C136" s="92" t="s">
        <v>95</v>
      </c>
      <c r="D136" s="83" t="s">
        <v>100</v>
      </c>
      <c r="E136" s="83" t="s">
        <v>129</v>
      </c>
      <c r="F136" s="68" t="s">
        <v>63</v>
      </c>
      <c r="G136" s="29" t="s">
        <v>2</v>
      </c>
      <c r="H136" s="28">
        <f>H137+H138+H139</f>
        <v>0</v>
      </c>
      <c r="I136" s="28"/>
      <c r="J136" s="28">
        <f>J137+J138+J139</f>
        <v>0</v>
      </c>
      <c r="K136" s="28"/>
      <c r="L136" s="28">
        <f>L137+L138+L139</f>
        <v>0</v>
      </c>
      <c r="M136" s="28"/>
      <c r="N136" s="36">
        <f>N137+N138+N139</f>
        <v>0</v>
      </c>
      <c r="O136" s="36">
        <f>O137+O138+O139</f>
        <v>9</v>
      </c>
      <c r="P136" s="29">
        <f>P137+P138+P139</f>
        <v>0.6000000000000001</v>
      </c>
      <c r="Q136" s="29">
        <f>Q137+Q138+Q139</f>
        <v>0</v>
      </c>
      <c r="R136" s="46"/>
      <c r="S136" s="13"/>
    </row>
    <row r="137" spans="1:19" s="6" customFormat="1" ht="28.5" customHeight="1">
      <c r="A137" s="64"/>
      <c r="B137" s="83"/>
      <c r="C137" s="93"/>
      <c r="D137" s="83"/>
      <c r="E137" s="83"/>
      <c r="F137" s="68"/>
      <c r="G137" s="27">
        <v>2018</v>
      </c>
      <c r="H137" s="18"/>
      <c r="I137" s="18"/>
      <c r="J137" s="18"/>
      <c r="K137" s="18"/>
      <c r="L137" s="18"/>
      <c r="M137" s="18"/>
      <c r="N137" s="27"/>
      <c r="O137" s="22">
        <v>3</v>
      </c>
      <c r="P137" s="27">
        <v>0.2</v>
      </c>
      <c r="Q137" s="27"/>
      <c r="R137" s="42">
        <v>11500</v>
      </c>
      <c r="S137" s="13"/>
    </row>
    <row r="138" spans="1:19" s="6" customFormat="1" ht="28.5" customHeight="1">
      <c r="A138" s="64"/>
      <c r="B138" s="83"/>
      <c r="C138" s="93"/>
      <c r="D138" s="83"/>
      <c r="E138" s="83"/>
      <c r="F138" s="68"/>
      <c r="G138" s="27">
        <v>2019</v>
      </c>
      <c r="H138" s="18"/>
      <c r="I138" s="18"/>
      <c r="J138" s="18"/>
      <c r="K138" s="18"/>
      <c r="L138" s="18"/>
      <c r="M138" s="18"/>
      <c r="N138" s="27"/>
      <c r="O138" s="22">
        <v>3</v>
      </c>
      <c r="P138" s="27">
        <v>0.2</v>
      </c>
      <c r="Q138" s="27"/>
      <c r="R138" s="42">
        <v>11500</v>
      </c>
      <c r="S138" s="13"/>
    </row>
    <row r="139" spans="1:19" s="6" customFormat="1" ht="28.5" customHeight="1">
      <c r="A139" s="64"/>
      <c r="B139" s="83"/>
      <c r="C139" s="93"/>
      <c r="D139" s="83"/>
      <c r="E139" s="83"/>
      <c r="F139" s="68"/>
      <c r="G139" s="27">
        <v>2020</v>
      </c>
      <c r="H139" s="18"/>
      <c r="I139" s="18"/>
      <c r="J139" s="18"/>
      <c r="K139" s="18"/>
      <c r="L139" s="18"/>
      <c r="M139" s="18"/>
      <c r="N139" s="27"/>
      <c r="O139" s="22">
        <v>3</v>
      </c>
      <c r="P139" s="27">
        <v>0.2</v>
      </c>
      <c r="Q139" s="27"/>
      <c r="R139" s="42">
        <v>11500</v>
      </c>
      <c r="S139" s="13"/>
    </row>
    <row r="140" spans="1:19" s="6" customFormat="1" ht="28.5" customHeight="1">
      <c r="A140" s="72" t="s">
        <v>145</v>
      </c>
      <c r="B140" s="65" t="s">
        <v>110</v>
      </c>
      <c r="C140" s="65" t="s">
        <v>96</v>
      </c>
      <c r="D140" s="65" t="s">
        <v>111</v>
      </c>
      <c r="E140" s="65" t="s">
        <v>132</v>
      </c>
      <c r="F140" s="68" t="s">
        <v>63</v>
      </c>
      <c r="G140" s="29" t="s">
        <v>2</v>
      </c>
      <c r="H140" s="51">
        <f>H141+H142+H143</f>
        <v>0</v>
      </c>
      <c r="I140" s="51"/>
      <c r="J140" s="51"/>
      <c r="K140" s="51"/>
      <c r="L140" s="51">
        <f>L141+L142+L143</f>
        <v>0</v>
      </c>
      <c r="M140" s="51"/>
      <c r="N140" s="53"/>
      <c r="O140" s="51">
        <f>O141+O142+O143</f>
        <v>7.5</v>
      </c>
      <c r="P140" s="51">
        <f>P141+P142+P143</f>
        <v>0.06</v>
      </c>
      <c r="Q140" s="54">
        <f>Q141+Q142+Q143</f>
        <v>0</v>
      </c>
      <c r="R140" s="50"/>
      <c r="S140" s="13"/>
    </row>
    <row r="141" spans="1:19" s="6" customFormat="1" ht="28.5" customHeight="1">
      <c r="A141" s="73"/>
      <c r="B141" s="66"/>
      <c r="C141" s="66"/>
      <c r="D141" s="66"/>
      <c r="E141" s="66"/>
      <c r="F141" s="68"/>
      <c r="G141" s="27">
        <v>2018</v>
      </c>
      <c r="H141" s="18">
        <v>0</v>
      </c>
      <c r="I141" s="18"/>
      <c r="J141" s="18"/>
      <c r="K141" s="18"/>
      <c r="L141" s="18">
        <v>0</v>
      </c>
      <c r="M141" s="18"/>
      <c r="O141" s="18">
        <v>2.5</v>
      </c>
      <c r="P141" s="18">
        <v>0.02</v>
      </c>
      <c r="Q141" s="2">
        <v>0</v>
      </c>
      <c r="R141" s="42">
        <v>11500</v>
      </c>
      <c r="S141" s="13"/>
    </row>
    <row r="142" spans="1:19" s="6" customFormat="1" ht="28.5" customHeight="1">
      <c r="A142" s="73"/>
      <c r="B142" s="66"/>
      <c r="C142" s="66"/>
      <c r="D142" s="66"/>
      <c r="E142" s="66"/>
      <c r="F142" s="68"/>
      <c r="G142" s="27">
        <v>2019</v>
      </c>
      <c r="H142" s="18"/>
      <c r="I142" s="18"/>
      <c r="J142" s="18"/>
      <c r="K142" s="18"/>
      <c r="L142" s="18"/>
      <c r="M142" s="18"/>
      <c r="O142" s="18">
        <v>2.5</v>
      </c>
      <c r="P142" s="18">
        <v>0.02</v>
      </c>
      <c r="Q142" s="2"/>
      <c r="R142" s="42">
        <v>11500</v>
      </c>
      <c r="S142" s="13"/>
    </row>
    <row r="143" spans="1:19" s="6" customFormat="1" ht="28.5" customHeight="1">
      <c r="A143" s="74"/>
      <c r="B143" s="67"/>
      <c r="C143" s="67"/>
      <c r="D143" s="67"/>
      <c r="E143" s="67"/>
      <c r="F143" s="68"/>
      <c r="G143" s="27">
        <v>2020</v>
      </c>
      <c r="H143" s="18"/>
      <c r="I143" s="18"/>
      <c r="J143" s="18"/>
      <c r="K143" s="18"/>
      <c r="L143" s="18"/>
      <c r="M143" s="18"/>
      <c r="O143" s="18">
        <v>2.5</v>
      </c>
      <c r="P143" s="18">
        <v>0.02</v>
      </c>
      <c r="Q143" s="2"/>
      <c r="R143" s="42">
        <v>11500</v>
      </c>
      <c r="S143" s="13"/>
    </row>
    <row r="144" spans="1:19" s="6" customFormat="1" ht="28.5" customHeight="1">
      <c r="A144" s="72" t="s">
        <v>146</v>
      </c>
      <c r="B144" s="65" t="s">
        <v>141</v>
      </c>
      <c r="C144" s="65" t="s">
        <v>112</v>
      </c>
      <c r="D144" s="65" t="s">
        <v>115</v>
      </c>
      <c r="E144" s="65" t="s">
        <v>132</v>
      </c>
      <c r="F144" s="68" t="s">
        <v>63</v>
      </c>
      <c r="G144" s="29" t="s">
        <v>2</v>
      </c>
      <c r="H144" s="51">
        <f>H145+H146+H147</f>
        <v>0</v>
      </c>
      <c r="I144" s="51"/>
      <c r="J144" s="51"/>
      <c r="K144" s="51"/>
      <c r="L144" s="51">
        <f>L145+L146+L147</f>
        <v>0</v>
      </c>
      <c r="M144" s="51"/>
      <c r="N144" s="51">
        <f>N145+N146+N147</f>
        <v>1.7999999999999998</v>
      </c>
      <c r="O144" s="51"/>
      <c r="P144" s="51">
        <f>P145+P146+P147</f>
        <v>0.30000000000000004</v>
      </c>
      <c r="Q144" s="54">
        <f>Q145+Q146+Q147</f>
        <v>0</v>
      </c>
      <c r="R144" s="50"/>
      <c r="S144" s="13"/>
    </row>
    <row r="145" spans="1:19" s="6" customFormat="1" ht="28.5" customHeight="1">
      <c r="A145" s="73"/>
      <c r="B145" s="66"/>
      <c r="C145" s="66"/>
      <c r="D145" s="66"/>
      <c r="E145" s="66"/>
      <c r="F145" s="68"/>
      <c r="G145" s="27">
        <v>2018</v>
      </c>
      <c r="H145" s="18">
        <v>0</v>
      </c>
      <c r="I145" s="18"/>
      <c r="J145" s="18"/>
      <c r="K145" s="18"/>
      <c r="L145" s="18">
        <v>0</v>
      </c>
      <c r="M145" s="18"/>
      <c r="N145" s="18">
        <v>0.6</v>
      </c>
      <c r="O145" s="18"/>
      <c r="P145" s="18">
        <v>0.1</v>
      </c>
      <c r="Q145" s="2"/>
      <c r="R145" s="42">
        <v>11500</v>
      </c>
      <c r="S145" s="13"/>
    </row>
    <row r="146" spans="1:19" s="6" customFormat="1" ht="28.5" customHeight="1">
      <c r="A146" s="73"/>
      <c r="B146" s="66"/>
      <c r="C146" s="66"/>
      <c r="D146" s="66"/>
      <c r="E146" s="66"/>
      <c r="F146" s="68"/>
      <c r="G146" s="27">
        <v>2019</v>
      </c>
      <c r="H146" s="18"/>
      <c r="I146" s="18"/>
      <c r="J146" s="18"/>
      <c r="K146" s="18"/>
      <c r="L146" s="18"/>
      <c r="M146" s="18"/>
      <c r="N146" s="18">
        <v>0.6</v>
      </c>
      <c r="O146" s="18"/>
      <c r="P146" s="18">
        <v>0.1</v>
      </c>
      <c r="Q146" s="2"/>
      <c r="R146" s="42">
        <v>11500</v>
      </c>
      <c r="S146" s="13"/>
    </row>
    <row r="147" spans="1:19" s="6" customFormat="1" ht="28.5" customHeight="1">
      <c r="A147" s="74"/>
      <c r="B147" s="67"/>
      <c r="C147" s="67"/>
      <c r="D147" s="67"/>
      <c r="E147" s="67"/>
      <c r="F147" s="68"/>
      <c r="G147" s="27">
        <v>2020</v>
      </c>
      <c r="H147" s="39"/>
      <c r="I147" s="39"/>
      <c r="J147" s="39"/>
      <c r="K147" s="39"/>
      <c r="L147" s="39"/>
      <c r="M147" s="39"/>
      <c r="N147" s="39">
        <v>0.6</v>
      </c>
      <c r="O147" s="18"/>
      <c r="P147" s="18">
        <v>0.1</v>
      </c>
      <c r="Q147" s="2"/>
      <c r="R147" s="42">
        <v>11500</v>
      </c>
      <c r="S147" s="13"/>
    </row>
    <row r="148" spans="1:19" s="6" customFormat="1" ht="28.5" customHeight="1">
      <c r="A148" s="75" t="s">
        <v>62</v>
      </c>
      <c r="B148" s="78" t="s">
        <v>116</v>
      </c>
      <c r="C148" s="78" t="s">
        <v>113</v>
      </c>
      <c r="D148" s="78" t="s">
        <v>114</v>
      </c>
      <c r="E148" s="69" t="s">
        <v>132</v>
      </c>
      <c r="F148" s="68" t="s">
        <v>63</v>
      </c>
      <c r="G148" s="38" t="s">
        <v>2</v>
      </c>
      <c r="H148" s="38">
        <f>H149+H150+H151</f>
        <v>0</v>
      </c>
      <c r="I148" s="58"/>
      <c r="J148" s="58"/>
      <c r="K148" s="58"/>
      <c r="L148" s="38">
        <f>L149+L150+L151</f>
        <v>0</v>
      </c>
      <c r="M148" s="58"/>
      <c r="N148" s="59">
        <f>N149+N150+N151</f>
        <v>3</v>
      </c>
      <c r="O148" s="56"/>
      <c r="P148" s="59">
        <f>P149+P150+P151</f>
        <v>0.30000000000000004</v>
      </c>
      <c r="Q148" s="38">
        <f>Q149+Q150+Q151</f>
        <v>0</v>
      </c>
      <c r="R148" s="56"/>
      <c r="S148" s="13"/>
    </row>
    <row r="149" spans="1:19" s="6" customFormat="1" ht="28.5" customHeight="1">
      <c r="A149" s="76"/>
      <c r="B149" s="79"/>
      <c r="C149" s="81"/>
      <c r="D149" s="81"/>
      <c r="E149" s="70"/>
      <c r="F149" s="68"/>
      <c r="G149" s="27">
        <v>2018</v>
      </c>
      <c r="H149" s="48">
        <v>0</v>
      </c>
      <c r="I149" s="55"/>
      <c r="J149" s="55"/>
      <c r="K149" s="55"/>
      <c r="L149" s="48">
        <v>0</v>
      </c>
      <c r="M149" s="55"/>
      <c r="N149" s="57">
        <v>1</v>
      </c>
      <c r="O149" s="55"/>
      <c r="P149" s="57">
        <v>0.1</v>
      </c>
      <c r="Q149" s="48"/>
      <c r="R149" s="42">
        <v>11500</v>
      </c>
      <c r="S149" s="13"/>
    </row>
    <row r="150" spans="1:19" s="6" customFormat="1" ht="28.5" customHeight="1">
      <c r="A150" s="76"/>
      <c r="B150" s="79"/>
      <c r="C150" s="81"/>
      <c r="D150" s="81"/>
      <c r="E150" s="70"/>
      <c r="F150" s="68"/>
      <c r="G150" s="27">
        <v>2019</v>
      </c>
      <c r="H150" s="48"/>
      <c r="I150" s="55"/>
      <c r="J150" s="55"/>
      <c r="K150" s="55"/>
      <c r="L150" s="48"/>
      <c r="M150" s="55"/>
      <c r="N150" s="57">
        <v>1</v>
      </c>
      <c r="O150" s="55"/>
      <c r="P150" s="57">
        <v>0.1</v>
      </c>
      <c r="Q150" s="48"/>
      <c r="R150" s="42">
        <v>11500</v>
      </c>
      <c r="S150" s="13"/>
    </row>
    <row r="151" spans="1:19" s="6" customFormat="1" ht="28.5" customHeight="1">
      <c r="A151" s="77"/>
      <c r="B151" s="80"/>
      <c r="C151" s="82"/>
      <c r="D151" s="82"/>
      <c r="E151" s="71"/>
      <c r="F151" s="68"/>
      <c r="G151" s="27">
        <v>2020</v>
      </c>
      <c r="H151" s="48"/>
      <c r="I151" s="55"/>
      <c r="J151" s="55"/>
      <c r="K151" s="55"/>
      <c r="L151" s="48"/>
      <c r="M151" s="55"/>
      <c r="N151" s="57">
        <v>1</v>
      </c>
      <c r="O151" s="55"/>
      <c r="P151" s="57">
        <v>0.1</v>
      </c>
      <c r="Q151" s="48"/>
      <c r="R151" s="42">
        <v>11500</v>
      </c>
      <c r="S151" s="13"/>
    </row>
    <row r="152" spans="1:19" s="6" customFormat="1" ht="28.5" customHeight="1">
      <c r="A152" s="72" t="s">
        <v>59</v>
      </c>
      <c r="B152" s="65" t="s">
        <v>120</v>
      </c>
      <c r="C152" s="65" t="s">
        <v>95</v>
      </c>
      <c r="D152" s="65" t="s">
        <v>121</v>
      </c>
      <c r="E152" s="65" t="s">
        <v>132</v>
      </c>
      <c r="F152" s="68" t="s">
        <v>63</v>
      </c>
      <c r="G152" s="63" t="s">
        <v>2</v>
      </c>
      <c r="H152" s="60">
        <f>H153+H154+H155</f>
        <v>0</v>
      </c>
      <c r="I152" s="60"/>
      <c r="J152" s="60"/>
      <c r="K152" s="60"/>
      <c r="L152" s="60">
        <f>L153+L154+L155</f>
        <v>0</v>
      </c>
      <c r="M152" s="60"/>
      <c r="N152" s="60"/>
      <c r="O152" s="60">
        <f>O153+O154+O155</f>
        <v>120</v>
      </c>
      <c r="P152" s="60">
        <f>P153+P154+P155</f>
        <v>0.75</v>
      </c>
      <c r="Q152" s="61">
        <f>Q153+Q154+Q155</f>
        <v>0</v>
      </c>
      <c r="R152" s="62"/>
      <c r="S152" s="13"/>
    </row>
    <row r="153" spans="1:19" s="6" customFormat="1" ht="28.5" customHeight="1">
      <c r="A153" s="73"/>
      <c r="B153" s="66"/>
      <c r="C153" s="66"/>
      <c r="D153" s="66"/>
      <c r="E153" s="66"/>
      <c r="F153" s="68"/>
      <c r="G153" s="27">
        <v>2018</v>
      </c>
      <c r="H153" s="18">
        <v>0</v>
      </c>
      <c r="I153" s="18"/>
      <c r="J153" s="18"/>
      <c r="K153" s="18"/>
      <c r="L153" s="18">
        <v>0</v>
      </c>
      <c r="M153" s="39"/>
      <c r="N153" s="39"/>
      <c r="O153" s="18">
        <v>40</v>
      </c>
      <c r="P153" s="18">
        <v>0.25</v>
      </c>
      <c r="Q153" s="2"/>
      <c r="R153" s="42">
        <v>15000</v>
      </c>
      <c r="S153" s="13"/>
    </row>
    <row r="154" spans="1:19" s="6" customFormat="1" ht="28.5" customHeight="1">
      <c r="A154" s="73"/>
      <c r="B154" s="66"/>
      <c r="C154" s="66"/>
      <c r="D154" s="66"/>
      <c r="E154" s="66"/>
      <c r="F154" s="68"/>
      <c r="G154" s="27">
        <v>2019</v>
      </c>
      <c r="H154" s="39"/>
      <c r="I154" s="39"/>
      <c r="J154" s="39"/>
      <c r="K154" s="39"/>
      <c r="L154" s="39"/>
      <c r="M154" s="39"/>
      <c r="N154" s="39"/>
      <c r="O154" s="18">
        <v>40</v>
      </c>
      <c r="P154" s="18">
        <v>0.25</v>
      </c>
      <c r="Q154" s="2"/>
      <c r="R154" s="42">
        <v>15000</v>
      </c>
      <c r="S154" s="13"/>
    </row>
    <row r="155" spans="1:19" s="6" customFormat="1" ht="28.5" customHeight="1">
      <c r="A155" s="74"/>
      <c r="B155" s="67"/>
      <c r="C155" s="67"/>
      <c r="D155" s="67"/>
      <c r="E155" s="67"/>
      <c r="F155" s="68"/>
      <c r="G155" s="27">
        <v>2020</v>
      </c>
      <c r="H155" s="39"/>
      <c r="I155" s="39"/>
      <c r="J155" s="39"/>
      <c r="K155" s="39"/>
      <c r="L155" s="39"/>
      <c r="M155" s="39"/>
      <c r="N155" s="39"/>
      <c r="O155" s="18">
        <v>40</v>
      </c>
      <c r="P155" s="18">
        <v>0.25</v>
      </c>
      <c r="Q155" s="2"/>
      <c r="R155" s="42">
        <v>15000</v>
      </c>
      <c r="S155" s="13"/>
    </row>
    <row r="156" spans="1:19" s="32" customFormat="1" ht="28.5" customHeight="1">
      <c r="A156" s="99" t="s">
        <v>60</v>
      </c>
      <c r="B156" s="78" t="s">
        <v>122</v>
      </c>
      <c r="C156" s="69" t="s">
        <v>95</v>
      </c>
      <c r="D156" s="78" t="s">
        <v>123</v>
      </c>
      <c r="E156" s="65" t="s">
        <v>132</v>
      </c>
      <c r="F156" s="68" t="s">
        <v>63</v>
      </c>
      <c r="G156" s="38" t="s">
        <v>2</v>
      </c>
      <c r="H156" s="38">
        <f>H157+H158+H159</f>
        <v>0</v>
      </c>
      <c r="L156" s="38">
        <f>L157+L158+L159</f>
        <v>0</v>
      </c>
      <c r="O156" s="59">
        <f>O157+O158+O159</f>
        <v>21</v>
      </c>
      <c r="P156" s="38">
        <f>P157+P158+P159</f>
        <v>0.09</v>
      </c>
      <c r="Q156" s="38">
        <f>Q157+Q158+Q159</f>
        <v>0</v>
      </c>
      <c r="S156" s="31"/>
    </row>
    <row r="157" spans="1:19" s="6" customFormat="1" ht="28.5" customHeight="1">
      <c r="A157" s="100"/>
      <c r="B157" s="81"/>
      <c r="C157" s="70"/>
      <c r="D157" s="81"/>
      <c r="E157" s="66"/>
      <c r="F157" s="68"/>
      <c r="G157" s="27">
        <v>2018</v>
      </c>
      <c r="H157" s="48"/>
      <c r="L157" s="48"/>
      <c r="O157" s="57">
        <v>7</v>
      </c>
      <c r="P157" s="48">
        <v>0.03</v>
      </c>
      <c r="Q157" s="48"/>
      <c r="R157" s="42">
        <v>11500</v>
      </c>
      <c r="S157" s="13"/>
    </row>
    <row r="158" spans="1:19" s="6" customFormat="1" ht="28.5" customHeight="1">
      <c r="A158" s="100"/>
      <c r="B158" s="81"/>
      <c r="C158" s="70"/>
      <c r="D158" s="81"/>
      <c r="E158" s="66"/>
      <c r="F158" s="68"/>
      <c r="G158" s="27">
        <v>2019</v>
      </c>
      <c r="L158" s="55"/>
      <c r="O158" s="57">
        <v>7</v>
      </c>
      <c r="P158" s="48">
        <v>0.03</v>
      </c>
      <c r="Q158" s="48"/>
      <c r="R158" s="42">
        <v>11500</v>
      </c>
      <c r="S158" s="13"/>
    </row>
    <row r="159" spans="1:19" s="6" customFormat="1" ht="28.5" customHeight="1">
      <c r="A159" s="101"/>
      <c r="B159" s="82"/>
      <c r="C159" s="71"/>
      <c r="D159" s="82"/>
      <c r="E159" s="67"/>
      <c r="F159" s="68"/>
      <c r="G159" s="27">
        <v>2020</v>
      </c>
      <c r="L159" s="55"/>
      <c r="O159" s="57">
        <v>7</v>
      </c>
      <c r="P159" s="48">
        <v>0.03</v>
      </c>
      <c r="Q159" s="48"/>
      <c r="R159" s="42">
        <v>11500</v>
      </c>
      <c r="S159" s="13"/>
    </row>
    <row r="160" spans="1:19" s="32" customFormat="1" ht="28.5" customHeight="1">
      <c r="A160" s="86" t="s">
        <v>103</v>
      </c>
      <c r="B160" s="87"/>
      <c r="C160" s="87"/>
      <c r="D160" s="87"/>
      <c r="E160" s="87"/>
      <c r="F160" s="87"/>
      <c r="G160" s="29" t="s">
        <v>2</v>
      </c>
      <c r="H160" s="28">
        <f>H161+H162+H163</f>
        <v>0.2</v>
      </c>
      <c r="I160" s="28"/>
      <c r="J160" s="28"/>
      <c r="K160" s="28"/>
      <c r="L160" s="28">
        <f>L161+L162+L163</f>
        <v>0.2</v>
      </c>
      <c r="M160" s="28"/>
      <c r="N160" s="28">
        <f>N161+N162+N163</f>
        <v>8.100000000000001</v>
      </c>
      <c r="O160" s="28">
        <f>O161+O162+O163</f>
        <v>211</v>
      </c>
      <c r="P160" s="28">
        <f>P161+P162+P163</f>
        <v>4.240000000000001</v>
      </c>
      <c r="Q160" s="30">
        <f>Q161+Q162+Q163</f>
        <v>2</v>
      </c>
      <c r="R160" s="46"/>
      <c r="S160" s="31"/>
    </row>
    <row r="161" spans="1:18" ht="28.5" customHeight="1">
      <c r="A161" s="88"/>
      <c r="B161" s="87"/>
      <c r="C161" s="87"/>
      <c r="D161" s="87"/>
      <c r="E161" s="87"/>
      <c r="F161" s="87"/>
      <c r="G161" s="27">
        <v>2018</v>
      </c>
      <c r="H161" s="18">
        <f>H109+H113+H117+H121+H125+H129+H133+H137+H141+H145+H149+H153+H157</f>
        <v>0.2</v>
      </c>
      <c r="I161" s="18"/>
      <c r="J161" s="18"/>
      <c r="K161" s="18"/>
      <c r="L161" s="18">
        <f>L109+L113+L117+L121+L125+L129+L133+L137+L141+L145+L149+L153+L157</f>
        <v>0.2</v>
      </c>
      <c r="M161" s="18"/>
      <c r="N161" s="18">
        <f>N109+N113+N117+N121+N125+N129+N133+N137+N141+N145+N149+N153+N157</f>
        <v>2.7</v>
      </c>
      <c r="O161" s="18">
        <f>O109+O113+O117+O121+O125+O129+O133+O137+O141+O145+O149+O153+O157</f>
        <v>69</v>
      </c>
      <c r="P161" s="18">
        <f>P109+P113+P117+P121+P125+P129+P133+P137+P141+P145+P149+P153+P157</f>
        <v>1.3800000000000003</v>
      </c>
      <c r="Q161" s="19">
        <f>Q109+Q113+Q117+Q121+Q125+Q129+Q133+Q137+Q141+Q145+Q149+Q153+Q157</f>
        <v>0</v>
      </c>
      <c r="R161" s="47"/>
    </row>
    <row r="162" spans="1:18" ht="28.5" customHeight="1">
      <c r="A162" s="88"/>
      <c r="B162" s="87"/>
      <c r="C162" s="87"/>
      <c r="D162" s="87"/>
      <c r="E162" s="87"/>
      <c r="F162" s="87"/>
      <c r="G162" s="27">
        <v>2019</v>
      </c>
      <c r="H162" s="18">
        <f>H110+H114+H118+H122+H126+H130+H134+H138+H142+H146+H150+H154+H158</f>
        <v>0</v>
      </c>
      <c r="I162" s="18"/>
      <c r="J162" s="18"/>
      <c r="K162" s="18"/>
      <c r="L162" s="18">
        <f>L110+L114+L118+L122+L126+L130+L134+L138+L142+L146+L150+L154+L158</f>
        <v>0</v>
      </c>
      <c r="M162" s="18"/>
      <c r="N162" s="18">
        <f>N110+N118+N122+N130+N134+N138+N142+N146+N150+N154+N158</f>
        <v>2.7</v>
      </c>
      <c r="O162" s="18">
        <f>O110+++O114+O118+O122+O126+O130+O134+O138+O142+O146+O150+O154+O158</f>
        <v>71</v>
      </c>
      <c r="P162" s="18">
        <f>P110+P118+P122+P126+P130+P134+P138+P142+P146+P150+P154+P158</f>
        <v>1.3800000000000003</v>
      </c>
      <c r="Q162" s="19">
        <f>Q110+Q114+Q118+Q122+Q126+Q130+Q134+Q138+Q142+Q146+Q150+Q154+Q158</f>
        <v>2</v>
      </c>
      <c r="R162" s="47"/>
    </row>
    <row r="163" spans="1:18" ht="28.5" customHeight="1">
      <c r="A163" s="88"/>
      <c r="B163" s="87"/>
      <c r="C163" s="87"/>
      <c r="D163" s="87"/>
      <c r="E163" s="87"/>
      <c r="F163" s="87"/>
      <c r="G163" s="27">
        <v>2020</v>
      </c>
      <c r="H163" s="18">
        <f>H111+H115+H119+H123+H127+H131+H135+H139+H143+H147+H151+H155+H159</f>
        <v>0</v>
      </c>
      <c r="I163" s="18"/>
      <c r="J163" s="18"/>
      <c r="K163" s="18"/>
      <c r="L163" s="18">
        <f>L111+L115+L119+L123+L127+L131+L135+L139+L143+L147+L151+L155+L159</f>
        <v>0</v>
      </c>
      <c r="M163" s="18"/>
      <c r="N163" s="18">
        <f>N111+N115+N119+N123+N127+N131+N135+N139+N143+N147+N151+N155+N159</f>
        <v>2.7</v>
      </c>
      <c r="O163" s="18">
        <f>O111+O115+O119+O123+O127+O131+O135+O139+O143+O147+O151+O155+O159</f>
        <v>71</v>
      </c>
      <c r="P163" s="18">
        <f>P111+P115+P119+P123+P127+P131+P135+P139+P143+P147+P151+P155+P159</f>
        <v>1.4800000000000002</v>
      </c>
      <c r="Q163" s="19">
        <f>Q111+Q115+Q119+Q123+Q127+Q131+Q135+Q139+Q143+Q147+Q151+Q155+Q159</f>
        <v>0</v>
      </c>
      <c r="R163" s="47"/>
    </row>
    <row r="164" spans="1:18" s="37" customFormat="1" ht="28.5" customHeight="1">
      <c r="A164" s="90" t="s">
        <v>9</v>
      </c>
      <c r="B164" s="91"/>
      <c r="C164" s="91"/>
      <c r="D164" s="91"/>
      <c r="E164" s="91"/>
      <c r="F164" s="91"/>
      <c r="G164" s="29" t="s">
        <v>2</v>
      </c>
      <c r="H164" s="28">
        <f>H165+H166+H167</f>
        <v>0.2</v>
      </c>
      <c r="I164" s="28"/>
      <c r="J164" s="28"/>
      <c r="K164" s="28"/>
      <c r="L164" s="28">
        <f>L165+L166+L167</f>
        <v>0.2</v>
      </c>
      <c r="M164" s="28"/>
      <c r="N164" s="28">
        <f>N165+N166+N167</f>
        <v>8.100000000000001</v>
      </c>
      <c r="O164" s="28">
        <f>O165+O166+O167</f>
        <v>91</v>
      </c>
      <c r="P164" s="28">
        <f>P165+P166+P167</f>
        <v>3.3899999999999997</v>
      </c>
      <c r="Q164" s="30">
        <f>Q165+Q166+Q167</f>
        <v>2</v>
      </c>
      <c r="R164" s="46"/>
    </row>
    <row r="165" spans="1:19" ht="28.5" customHeight="1">
      <c r="A165" s="90"/>
      <c r="B165" s="91"/>
      <c r="C165" s="91"/>
      <c r="D165" s="91"/>
      <c r="E165" s="91"/>
      <c r="F165" s="91"/>
      <c r="G165" s="27">
        <v>2018</v>
      </c>
      <c r="H165" s="18">
        <v>0.2</v>
      </c>
      <c r="I165" s="18"/>
      <c r="J165" s="18"/>
      <c r="K165" s="18"/>
      <c r="L165" s="18">
        <v>0.2</v>
      </c>
      <c r="M165" s="18"/>
      <c r="N165" s="18">
        <v>2.7</v>
      </c>
      <c r="O165" s="18">
        <v>29</v>
      </c>
      <c r="P165" s="18">
        <v>1.13</v>
      </c>
      <c r="Q165" s="19"/>
      <c r="R165" s="47"/>
      <c r="S165" s="23"/>
    </row>
    <row r="166" spans="1:18" ht="28.5" customHeight="1">
      <c r="A166" s="90"/>
      <c r="B166" s="91"/>
      <c r="C166" s="91"/>
      <c r="D166" s="91"/>
      <c r="E166" s="91"/>
      <c r="F166" s="91"/>
      <c r="G166" s="27">
        <v>2019</v>
      </c>
      <c r="H166" s="18">
        <f>H114+H118+H122+H126+H130+H134+H138+H142+H146+H150+H154+H158+H162</f>
        <v>0</v>
      </c>
      <c r="I166" s="18"/>
      <c r="J166" s="18"/>
      <c r="K166" s="18"/>
      <c r="L166" s="18">
        <f>L114+L118+L122+L126+L130+L134+L138+L142+L146+L150+L154+L158+L162</f>
        <v>0</v>
      </c>
      <c r="M166" s="18"/>
      <c r="N166" s="18">
        <v>2.7</v>
      </c>
      <c r="O166" s="18">
        <v>31</v>
      </c>
      <c r="P166" s="18">
        <v>1.13</v>
      </c>
      <c r="Q166" s="19">
        <v>2</v>
      </c>
      <c r="R166" s="47"/>
    </row>
    <row r="167" spans="1:18" ht="28.5" customHeight="1">
      <c r="A167" s="90"/>
      <c r="B167" s="91"/>
      <c r="C167" s="91"/>
      <c r="D167" s="91"/>
      <c r="E167" s="91"/>
      <c r="F167" s="91"/>
      <c r="G167" s="27">
        <v>2020</v>
      </c>
      <c r="H167" s="18">
        <f>H115+H119+H123+H127+H131+H135+H139+H143+H147+H151+H155+H159+H163</f>
        <v>0</v>
      </c>
      <c r="I167" s="18"/>
      <c r="J167" s="18"/>
      <c r="K167" s="18"/>
      <c r="L167" s="18">
        <f>L115+L119+L123+L127+L131+L135+L139+L143+L147+L151+L155+L159+L163</f>
        <v>0</v>
      </c>
      <c r="M167" s="18"/>
      <c r="N167" s="18">
        <v>2.7</v>
      </c>
      <c r="O167" s="18">
        <v>31</v>
      </c>
      <c r="P167" s="18">
        <v>1.13</v>
      </c>
      <c r="Q167" s="19"/>
      <c r="R167" s="47"/>
    </row>
    <row r="168" spans="1:19" s="32" customFormat="1" ht="28.5" customHeight="1">
      <c r="A168" s="86" t="s">
        <v>52</v>
      </c>
      <c r="B168" s="89"/>
      <c r="C168" s="89"/>
      <c r="D168" s="89"/>
      <c r="E168" s="89"/>
      <c r="F168" s="89"/>
      <c r="G168" s="29" t="s">
        <v>2</v>
      </c>
      <c r="H168" s="28">
        <f>H169+H170+H171</f>
        <v>10.9</v>
      </c>
      <c r="I168" s="28"/>
      <c r="J168" s="28"/>
      <c r="K168" s="28"/>
      <c r="L168" s="28">
        <f>L169+L170+L171</f>
        <v>10.9</v>
      </c>
      <c r="M168" s="28"/>
      <c r="N168" s="28">
        <f>N169+N170+N171</f>
        <v>164.5</v>
      </c>
      <c r="O168" s="28">
        <f>O169+O170+O171</f>
        <v>211</v>
      </c>
      <c r="P168" s="28">
        <f>P169+P170+P171</f>
        <v>10.76</v>
      </c>
      <c r="Q168" s="30">
        <f>Q169+Q170+Q171</f>
        <v>14</v>
      </c>
      <c r="R168" s="46"/>
      <c r="S168" s="31"/>
    </row>
    <row r="169" spans="1:19" s="6" customFormat="1" ht="28.5" customHeight="1">
      <c r="A169" s="89"/>
      <c r="B169" s="89"/>
      <c r="C169" s="89"/>
      <c r="D169" s="89"/>
      <c r="E169" s="89"/>
      <c r="F169" s="89"/>
      <c r="G169" s="27">
        <v>2018</v>
      </c>
      <c r="H169" s="20">
        <f>H39+H100+H161</f>
        <v>6.65</v>
      </c>
      <c r="I169" s="20"/>
      <c r="J169" s="20"/>
      <c r="K169" s="20"/>
      <c r="L169" s="20">
        <f>L39+L100+L161</f>
        <v>6.65</v>
      </c>
      <c r="M169" s="20"/>
      <c r="N169" s="20">
        <f>N39+N100+N161</f>
        <v>54</v>
      </c>
      <c r="O169" s="18">
        <f>O161</f>
        <v>69</v>
      </c>
      <c r="P169" s="20">
        <f aca="true" t="shared" si="25" ref="P169:Q171">P39+P100+P161</f>
        <v>3.52</v>
      </c>
      <c r="Q169" s="21">
        <f t="shared" si="25"/>
        <v>12</v>
      </c>
      <c r="R169" s="47"/>
      <c r="S169" s="13"/>
    </row>
    <row r="170" spans="1:19" s="6" customFormat="1" ht="28.5" customHeight="1">
      <c r="A170" s="89"/>
      <c r="B170" s="89"/>
      <c r="C170" s="89"/>
      <c r="D170" s="89"/>
      <c r="E170" s="89"/>
      <c r="F170" s="89"/>
      <c r="G170" s="27">
        <v>2019</v>
      </c>
      <c r="H170" s="20">
        <f>H40+H101+H162</f>
        <v>4.25</v>
      </c>
      <c r="I170" s="20"/>
      <c r="J170" s="20"/>
      <c r="K170" s="20"/>
      <c r="L170" s="20">
        <f>L40+L101+L162</f>
        <v>4.25</v>
      </c>
      <c r="M170" s="20"/>
      <c r="N170" s="20">
        <f>N40+N101+N162</f>
        <v>54.6</v>
      </c>
      <c r="O170" s="18">
        <f>O162</f>
        <v>71</v>
      </c>
      <c r="P170" s="20">
        <f t="shared" si="25"/>
        <v>3.5700000000000003</v>
      </c>
      <c r="Q170" s="21">
        <f t="shared" si="25"/>
        <v>2</v>
      </c>
      <c r="R170" s="47"/>
      <c r="S170" s="13"/>
    </row>
    <row r="171" spans="1:19" s="6" customFormat="1" ht="28.5" customHeight="1">
      <c r="A171" s="89"/>
      <c r="B171" s="89"/>
      <c r="C171" s="89"/>
      <c r="D171" s="89"/>
      <c r="E171" s="89"/>
      <c r="F171" s="89"/>
      <c r="G171" s="27">
        <v>2020</v>
      </c>
      <c r="H171" s="20">
        <f>H41+H102+H163</f>
        <v>0</v>
      </c>
      <c r="I171" s="20"/>
      <c r="J171" s="20"/>
      <c r="K171" s="20"/>
      <c r="L171" s="20">
        <f>L41+L102+L163</f>
        <v>0</v>
      </c>
      <c r="M171" s="20"/>
      <c r="N171" s="20">
        <f>N41+N102+N163</f>
        <v>55.900000000000006</v>
      </c>
      <c r="O171" s="18">
        <f>O163</f>
        <v>71</v>
      </c>
      <c r="P171" s="20">
        <f t="shared" si="25"/>
        <v>3.67</v>
      </c>
      <c r="Q171" s="21">
        <f t="shared" si="25"/>
        <v>0</v>
      </c>
      <c r="R171" s="47"/>
      <c r="S171" s="13"/>
    </row>
    <row r="172" spans="1:19" s="32" customFormat="1" ht="28.5" customHeight="1">
      <c r="A172" s="90" t="s">
        <v>9</v>
      </c>
      <c r="B172" s="91"/>
      <c r="C172" s="91"/>
      <c r="D172" s="91"/>
      <c r="E172" s="91"/>
      <c r="F172" s="91"/>
      <c r="G172" s="29" t="s">
        <v>2</v>
      </c>
      <c r="H172" s="28">
        <f>H173+H174+H175</f>
        <v>10.9</v>
      </c>
      <c r="I172" s="28"/>
      <c r="J172" s="28"/>
      <c r="K172" s="28"/>
      <c r="L172" s="28">
        <f>L173+L174+L175</f>
        <v>10.9</v>
      </c>
      <c r="M172" s="28"/>
      <c r="N172" s="28">
        <f>N173+N174+N175</f>
        <v>164.5</v>
      </c>
      <c r="O172" s="28">
        <f>O173+O174+O175</f>
        <v>91</v>
      </c>
      <c r="P172" s="28">
        <f>P173+P174+P175</f>
        <v>9.91</v>
      </c>
      <c r="Q172" s="30">
        <f>Q173+Q174+Q175</f>
        <v>14</v>
      </c>
      <c r="R172" s="46"/>
      <c r="S172" s="31"/>
    </row>
    <row r="173" spans="1:19" s="6" customFormat="1" ht="28.5" customHeight="1">
      <c r="A173" s="90"/>
      <c r="B173" s="91"/>
      <c r="C173" s="91"/>
      <c r="D173" s="91"/>
      <c r="E173" s="91"/>
      <c r="F173" s="91"/>
      <c r="G173" s="27">
        <v>2018</v>
      </c>
      <c r="H173" s="20">
        <f>H43+H104+H165</f>
        <v>6.65</v>
      </c>
      <c r="I173" s="20"/>
      <c r="J173" s="20"/>
      <c r="K173" s="20"/>
      <c r="L173" s="20">
        <f>L43+L104+L165</f>
        <v>6.65</v>
      </c>
      <c r="M173" s="20"/>
      <c r="N173" s="20">
        <f>N43+N104+N165</f>
        <v>54</v>
      </c>
      <c r="O173" s="20">
        <f>O165</f>
        <v>29</v>
      </c>
      <c r="P173" s="20">
        <f aca="true" t="shared" si="26" ref="P173:Q175">P43+P104+P165</f>
        <v>3.2699999999999996</v>
      </c>
      <c r="Q173" s="21">
        <f t="shared" si="26"/>
        <v>12</v>
      </c>
      <c r="R173" s="47"/>
      <c r="S173" s="13"/>
    </row>
    <row r="174" spans="1:19" s="6" customFormat="1" ht="28.5" customHeight="1">
      <c r="A174" s="90"/>
      <c r="B174" s="91"/>
      <c r="C174" s="91"/>
      <c r="D174" s="91"/>
      <c r="E174" s="91"/>
      <c r="F174" s="91"/>
      <c r="G174" s="27">
        <v>2019</v>
      </c>
      <c r="H174" s="20">
        <f>H44+H105+H166</f>
        <v>4.25</v>
      </c>
      <c r="I174" s="20"/>
      <c r="J174" s="20"/>
      <c r="K174" s="20"/>
      <c r="L174" s="20">
        <f>L44+L105+L166</f>
        <v>4.25</v>
      </c>
      <c r="M174" s="20"/>
      <c r="N174" s="20">
        <f>N44+N105+N166</f>
        <v>54.6</v>
      </c>
      <c r="O174" s="20">
        <f>O166</f>
        <v>31</v>
      </c>
      <c r="P174" s="20">
        <f t="shared" si="26"/>
        <v>3.32</v>
      </c>
      <c r="Q174" s="21">
        <f t="shared" si="26"/>
        <v>2</v>
      </c>
      <c r="R174" s="47"/>
      <c r="S174" s="13"/>
    </row>
    <row r="175" spans="1:19" s="6" customFormat="1" ht="28.5" customHeight="1">
      <c r="A175" s="90"/>
      <c r="B175" s="91"/>
      <c r="C175" s="91"/>
      <c r="D175" s="91"/>
      <c r="E175" s="91"/>
      <c r="F175" s="91"/>
      <c r="G175" s="27">
        <v>2020</v>
      </c>
      <c r="H175" s="20">
        <f>H45+H106+H167</f>
        <v>0</v>
      </c>
      <c r="I175" s="20"/>
      <c r="J175" s="20"/>
      <c r="K175" s="20"/>
      <c r="L175" s="20">
        <f>L45+L106+L167</f>
        <v>0</v>
      </c>
      <c r="M175" s="20"/>
      <c r="N175" s="20">
        <f>N45+N106+N167</f>
        <v>55.900000000000006</v>
      </c>
      <c r="O175" s="20">
        <f>O167</f>
        <v>31</v>
      </c>
      <c r="P175" s="20">
        <f t="shared" si="26"/>
        <v>3.32</v>
      </c>
      <c r="Q175" s="21">
        <f t="shared" si="26"/>
        <v>0</v>
      </c>
      <c r="R175" s="47"/>
      <c r="S175" s="13"/>
    </row>
    <row r="176" spans="1:19" s="32" customFormat="1" ht="28.5" customHeight="1">
      <c r="A176" s="84" t="s">
        <v>10</v>
      </c>
      <c r="B176" s="85"/>
      <c r="C176" s="85"/>
      <c r="D176" s="85"/>
      <c r="E176" s="85"/>
      <c r="F176" s="85"/>
      <c r="G176" s="29" t="s">
        <v>2</v>
      </c>
      <c r="H176" s="28">
        <f>H177+H178+H179</f>
        <v>10.9</v>
      </c>
      <c r="I176" s="28"/>
      <c r="J176" s="28"/>
      <c r="K176" s="28"/>
      <c r="L176" s="28">
        <f>L177+L178+L179</f>
        <v>10.9</v>
      </c>
      <c r="M176" s="28"/>
      <c r="N176" s="28">
        <f>N177+N178+N179</f>
        <v>164.5</v>
      </c>
      <c r="O176" s="28">
        <f>O177+O178+O179</f>
        <v>211</v>
      </c>
      <c r="P176" s="28">
        <f>P177+P178+P179</f>
        <v>10.76</v>
      </c>
      <c r="Q176" s="30">
        <f>Q177+Q178+Q179</f>
        <v>14</v>
      </c>
      <c r="R176" s="46"/>
      <c r="S176" s="31"/>
    </row>
    <row r="177" spans="1:18" ht="28.5" customHeight="1">
      <c r="A177" s="84"/>
      <c r="B177" s="85"/>
      <c r="C177" s="85"/>
      <c r="D177" s="85"/>
      <c r="E177" s="85"/>
      <c r="F177" s="85"/>
      <c r="G177" s="27">
        <v>2018</v>
      </c>
      <c r="H177" s="20">
        <f>H47+H108+H169</f>
        <v>6.65</v>
      </c>
      <c r="I177" s="20"/>
      <c r="J177" s="20"/>
      <c r="K177" s="20"/>
      <c r="L177" s="20">
        <f>L47+L108+L169</f>
        <v>6.65</v>
      </c>
      <c r="M177" s="20"/>
      <c r="N177" s="20">
        <f aca="true" t="shared" si="27" ref="N177:P179">N169</f>
        <v>54</v>
      </c>
      <c r="O177" s="18">
        <f t="shared" si="27"/>
        <v>69</v>
      </c>
      <c r="P177" s="20">
        <f t="shared" si="27"/>
        <v>3.52</v>
      </c>
      <c r="Q177" s="21">
        <f>Q47+Q108+Q169</f>
        <v>12</v>
      </c>
      <c r="R177" s="47"/>
    </row>
    <row r="178" spans="1:18" ht="28.5" customHeight="1">
      <c r="A178" s="84"/>
      <c r="B178" s="85"/>
      <c r="C178" s="85"/>
      <c r="D178" s="85"/>
      <c r="E178" s="85"/>
      <c r="F178" s="85"/>
      <c r="G178" s="27">
        <v>2019</v>
      </c>
      <c r="H178" s="20">
        <f>H48+H109+H170</f>
        <v>4.25</v>
      </c>
      <c r="I178" s="20"/>
      <c r="J178" s="20"/>
      <c r="K178" s="20"/>
      <c r="L178" s="20">
        <f>L48+L109+L170</f>
        <v>4.25</v>
      </c>
      <c r="M178" s="20"/>
      <c r="N178" s="20">
        <f t="shared" si="27"/>
        <v>54.6</v>
      </c>
      <c r="O178" s="18">
        <f t="shared" si="27"/>
        <v>71</v>
      </c>
      <c r="P178" s="20">
        <f t="shared" si="27"/>
        <v>3.5700000000000003</v>
      </c>
      <c r="Q178" s="21">
        <f>Q48+Q109+Q170</f>
        <v>2</v>
      </c>
      <c r="R178" s="47"/>
    </row>
    <row r="179" spans="1:18" ht="28.5" customHeight="1">
      <c r="A179" s="84"/>
      <c r="B179" s="85"/>
      <c r="C179" s="85"/>
      <c r="D179" s="85"/>
      <c r="E179" s="85"/>
      <c r="F179" s="85"/>
      <c r="G179" s="27">
        <v>2020</v>
      </c>
      <c r="H179" s="20">
        <f>H49+H110+H171</f>
        <v>0</v>
      </c>
      <c r="I179" s="20"/>
      <c r="J179" s="20"/>
      <c r="K179" s="20"/>
      <c r="L179" s="20">
        <f>L49+L110+L171</f>
        <v>0</v>
      </c>
      <c r="M179" s="20"/>
      <c r="N179" s="20">
        <f t="shared" si="27"/>
        <v>55.900000000000006</v>
      </c>
      <c r="O179" s="18">
        <f t="shared" si="27"/>
        <v>71</v>
      </c>
      <c r="P179" s="20">
        <f t="shared" si="27"/>
        <v>3.67</v>
      </c>
      <c r="Q179" s="21">
        <f>Q49+Q110+Q171</f>
        <v>0</v>
      </c>
      <c r="R179" s="47"/>
    </row>
    <row r="180" spans="1:18" s="37" customFormat="1" ht="28.5" customHeight="1">
      <c r="A180" s="94" t="s">
        <v>9</v>
      </c>
      <c r="B180" s="95"/>
      <c r="C180" s="95"/>
      <c r="D180" s="95"/>
      <c r="E180" s="95"/>
      <c r="F180" s="95"/>
      <c r="G180" s="29" t="s">
        <v>2</v>
      </c>
      <c r="H180" s="28">
        <f>H181+H182+H183</f>
        <v>10.9</v>
      </c>
      <c r="I180" s="28"/>
      <c r="J180" s="28"/>
      <c r="K180" s="28"/>
      <c r="L180" s="28">
        <f>L181+L182+L183</f>
        <v>10.9</v>
      </c>
      <c r="M180" s="28"/>
      <c r="N180" s="28">
        <f>N181+N182+N183</f>
        <v>164.5</v>
      </c>
      <c r="O180" s="28">
        <f>O181+O182+O183</f>
        <v>91</v>
      </c>
      <c r="P180" s="28">
        <f>P181+P182+P183</f>
        <v>9.91</v>
      </c>
      <c r="Q180" s="30">
        <f>Q181+Q182+Q183</f>
        <v>14</v>
      </c>
      <c r="R180" s="46"/>
    </row>
    <row r="181" spans="1:18" ht="28.5" customHeight="1">
      <c r="A181" s="94"/>
      <c r="B181" s="95"/>
      <c r="C181" s="95"/>
      <c r="D181" s="95"/>
      <c r="E181" s="95"/>
      <c r="F181" s="95"/>
      <c r="G181" s="27">
        <v>2018</v>
      </c>
      <c r="H181" s="20">
        <f>H173</f>
        <v>6.65</v>
      </c>
      <c r="I181" s="20"/>
      <c r="J181" s="20"/>
      <c r="K181" s="20"/>
      <c r="L181" s="20">
        <f>L173</f>
        <v>6.65</v>
      </c>
      <c r="M181" s="20"/>
      <c r="N181" s="20">
        <f aca="true" t="shared" si="28" ref="N181:Q183">N173</f>
        <v>54</v>
      </c>
      <c r="O181" s="20">
        <f t="shared" si="28"/>
        <v>29</v>
      </c>
      <c r="P181" s="20">
        <f t="shared" si="28"/>
        <v>3.2699999999999996</v>
      </c>
      <c r="Q181" s="21">
        <f t="shared" si="28"/>
        <v>12</v>
      </c>
      <c r="R181" s="47"/>
    </row>
    <row r="182" spans="1:18" ht="28.5" customHeight="1">
      <c r="A182" s="94"/>
      <c r="B182" s="95"/>
      <c r="C182" s="95"/>
      <c r="D182" s="95"/>
      <c r="E182" s="95"/>
      <c r="F182" s="95"/>
      <c r="G182" s="27">
        <v>2019</v>
      </c>
      <c r="H182" s="20">
        <v>4.25</v>
      </c>
      <c r="I182" s="20"/>
      <c r="J182" s="20"/>
      <c r="K182" s="20"/>
      <c r="L182" s="20">
        <v>4.25</v>
      </c>
      <c r="M182" s="20"/>
      <c r="N182" s="20">
        <f t="shared" si="28"/>
        <v>54.6</v>
      </c>
      <c r="O182" s="20">
        <f t="shared" si="28"/>
        <v>31</v>
      </c>
      <c r="P182" s="20">
        <f t="shared" si="28"/>
        <v>3.32</v>
      </c>
      <c r="Q182" s="21">
        <f t="shared" si="28"/>
        <v>2</v>
      </c>
      <c r="R182" s="47"/>
    </row>
    <row r="183" spans="1:18" ht="28.5" customHeight="1">
      <c r="A183" s="94"/>
      <c r="B183" s="95"/>
      <c r="C183" s="95"/>
      <c r="D183" s="95"/>
      <c r="E183" s="95"/>
      <c r="F183" s="95"/>
      <c r="G183" s="27">
        <v>2020</v>
      </c>
      <c r="H183" s="20">
        <f>H175</f>
        <v>0</v>
      </c>
      <c r="I183" s="20"/>
      <c r="J183" s="20"/>
      <c r="K183" s="20"/>
      <c r="L183" s="20">
        <f>L175</f>
        <v>0</v>
      </c>
      <c r="M183" s="20"/>
      <c r="N183" s="20">
        <f t="shared" si="28"/>
        <v>55.900000000000006</v>
      </c>
      <c r="O183" s="20">
        <f t="shared" si="28"/>
        <v>31</v>
      </c>
      <c r="P183" s="20">
        <f t="shared" si="28"/>
        <v>3.32</v>
      </c>
      <c r="Q183" s="21">
        <f t="shared" si="28"/>
        <v>0</v>
      </c>
      <c r="R183" s="47"/>
    </row>
    <row r="184" ht="24" customHeight="1"/>
    <row r="185" ht="24" customHeight="1"/>
    <row r="186" ht="24" customHeight="1"/>
    <row r="187" spans="1:17" s="23" customFormat="1" ht="24" customHeight="1">
      <c r="A187" s="118" t="s">
        <v>104</v>
      </c>
      <c r="B187" s="119"/>
      <c r="C187" s="119"/>
      <c r="D187" s="119"/>
      <c r="E187" s="119"/>
      <c r="F187" s="120"/>
      <c r="G187" s="29" t="s">
        <v>2</v>
      </c>
      <c r="H187" s="39" t="e">
        <f>SUM(H188:H190)</f>
        <v>#REF!</v>
      </c>
      <c r="I187" s="39" t="e">
        <f aca="true" t="shared" si="29" ref="I187:Q187">SUM(I188:I190)</f>
        <v>#REF!</v>
      </c>
      <c r="J187" s="39" t="e">
        <f t="shared" si="29"/>
        <v>#REF!</v>
      </c>
      <c r="K187" s="39" t="e">
        <f t="shared" si="29"/>
        <v>#REF!</v>
      </c>
      <c r="L187" s="39" t="e">
        <f t="shared" si="29"/>
        <v>#REF!</v>
      </c>
      <c r="M187" s="39" t="e">
        <f t="shared" si="29"/>
        <v>#REF!</v>
      </c>
      <c r="N187" s="39" t="e">
        <f t="shared" si="29"/>
        <v>#REF!</v>
      </c>
      <c r="O187" s="39" t="e">
        <f t="shared" si="29"/>
        <v>#REF!</v>
      </c>
      <c r="P187" s="39" t="e">
        <f t="shared" si="29"/>
        <v>#REF!</v>
      </c>
      <c r="Q187" s="40" t="e">
        <f t="shared" si="29"/>
        <v>#REF!</v>
      </c>
    </row>
    <row r="188" spans="1:17" ht="24" customHeight="1">
      <c r="A188" s="121"/>
      <c r="B188" s="122"/>
      <c r="C188" s="122"/>
      <c r="D188" s="122"/>
      <c r="E188" s="122"/>
      <c r="F188" s="123"/>
      <c r="G188" s="17">
        <v>2017</v>
      </c>
      <c r="H188" s="18" t="e">
        <f>H7+H11+H15+#REF!+H19+H23+#REF!+#REF!+H27+H31+H35+H48+H52+H56+H60+H64+H68+H72+H76+H80+H96+H109+H113+H117+H121+#REF!+#REF!+H125+#REF!+#REF!+#REF!+#REF!+H129+#REF!+#REF!+#REF!+H133+H137</f>
        <v>#REF!</v>
      </c>
      <c r="I188" s="18" t="e">
        <f>I7+I11+I15+#REF!+I19+I23+#REF!+#REF!+I27+I31+I35+I48+I52+I56+I60+I64+I68+I72+I76+I80+I96+I109+I113+I117+I121+#REF!+#REF!+I125+#REF!+#REF!+#REF!+#REF!+I129+#REF!+#REF!+#REF!+I133+I137</f>
        <v>#REF!</v>
      </c>
      <c r="J188" s="18" t="e">
        <f>J7+J11+J15+#REF!+J19+J23+#REF!+#REF!+J27+J31+J35+J48+J52+J56+J60+J64+J68+J72+J76+J80+J96+J109+J113+J117+J121+#REF!+#REF!+J125+#REF!+#REF!+#REF!+#REF!+J129+#REF!+#REF!+#REF!+J133+J137</f>
        <v>#REF!</v>
      </c>
      <c r="K188" s="18" t="e">
        <f>K7+K11+K15+#REF!+K19+K23+#REF!+#REF!+K27+K31+K35+K48+K52+K56+K60+K64+K68+K72+K76+K80+K96+K109+K113+K117+K121+#REF!+#REF!+K125+#REF!+#REF!+#REF!+#REF!+K129+#REF!+#REF!+#REF!+K133+K137</f>
        <v>#REF!</v>
      </c>
      <c r="L188" s="18" t="e">
        <f>L7+L11+L15+#REF!+L19+L23+#REF!+#REF!+L27+L31+L35+L48+L52+L56+L60+L64+L68+L72+L76+L80+L96+L109+L113+L117+L121+#REF!+#REF!+L125+#REF!+#REF!+#REF!+#REF!+L129+#REF!+#REF!+#REF!+L133+L137</f>
        <v>#REF!</v>
      </c>
      <c r="M188" s="18" t="e">
        <f>M7+M11+M15+#REF!+M19+M23+#REF!+#REF!+M27+M31+M35+M48+M52+M56+M60+M64+M68+M72+M76+M80+M96+M109+M113+M117+M121+#REF!+#REF!+M125+#REF!+#REF!+#REF!+#REF!+M129+#REF!+#REF!+#REF!+M133+M137</f>
        <v>#REF!</v>
      </c>
      <c r="N188" s="18" t="e">
        <f>N7+N11+N15+#REF!+N19+N23+#REF!+#REF!+N27+N31+N35+N48+N52+N56+N60+N64+N68+N72+N76+N80+N84+N109+N113+N117+N121+#REF!+#REF!+N125+#REF!+#REF!+#REF!+#REF!+N129+#REF!+#REF!+#REF!+N133+N137</f>
        <v>#REF!</v>
      </c>
      <c r="O188" s="18" t="e">
        <f>O7+O11+O15+#REF!+O19+O23+#REF!+#REF!+O27+O31+O35+O48+O52+O56+O60+O64+O68+O72+O76+O80+O84+O109+O113+O117+O121+#REF!+#REF!+O125+#REF!+#REF!+#REF!+#REF!+O129+#REF!+#REF!+#REF!+O133+O137</f>
        <v>#REF!</v>
      </c>
      <c r="P188" s="18" t="e">
        <f>P7+P11+P15+#REF!+P19+P23+#REF!+#REF!+P27+P31+P35+P48+P52+P56+P60+P64+P68+P72+P76+P80+P84+P109+P113+P117+P121+#REF!+#REF!+P125+#REF!+#REF!+#REF!+#REF!+P129+#REF!+#REF!+#REF!+P133+P137</f>
        <v>#REF!</v>
      </c>
      <c r="Q188" s="19" t="e">
        <f>Q7+Q11+Q15+#REF!+Q19+Q23+#REF!+#REF!+Q27+Q31+Q35+Q48+Q52+Q56+Q60+Q64+Q68+Q72+Q76+Q80+Q84+Q109+Q113+Q117+Q121+#REF!+#REF!+Q125+#REF!+#REF!+#REF!+#REF!+Q129+#REF!+#REF!+#REF!+Q133+Q137</f>
        <v>#REF!</v>
      </c>
    </row>
    <row r="189" spans="1:17" ht="24" customHeight="1">
      <c r="A189" s="121"/>
      <c r="B189" s="122"/>
      <c r="C189" s="122"/>
      <c r="D189" s="122"/>
      <c r="E189" s="122"/>
      <c r="F189" s="123"/>
      <c r="G189" s="17">
        <v>2018</v>
      </c>
      <c r="H189" s="18" t="e">
        <f>H8+H12+H16+#REF!+H20+H24+#REF!+#REF!+H28+H32+H36+H49+H53+H57+H61+H65+H69+H73+H77+H81+H97+H110+H114+H118+H122+#REF!+#REF!+H126+#REF!+#REF!+#REF!+#REF!+H130+#REF!+#REF!+#REF!+H134+H138</f>
        <v>#REF!</v>
      </c>
      <c r="I189" s="18" t="e">
        <f>I8+I12+I16+#REF!+I20+I24+#REF!+#REF!+I28+I32+I36+I49+I53+I57+I61+I65+I69+I73+I77+I81+I97+I110+I114+I118+I122+#REF!+#REF!+I126+#REF!+#REF!+#REF!+#REF!+I130+#REF!+#REF!+#REF!+I134+I138</f>
        <v>#REF!</v>
      </c>
      <c r="J189" s="18" t="e">
        <f>J8+J12+J16+#REF!+J20+J24+#REF!+#REF!+J28+J32+J36+J49+J53+J57+J61+J65+J69+J73+J77+J81+J97+J110+J114+J118+J122+#REF!+#REF!+J126+#REF!+#REF!+#REF!+#REF!+J130+#REF!+#REF!+#REF!+J134+J138</f>
        <v>#REF!</v>
      </c>
      <c r="K189" s="18" t="e">
        <f>K8+K12+K16+#REF!+K20+K24+#REF!+#REF!+K28+K32+K36+K49+K53+K57+K61+K65+K69+K73+K77+K81+K97+K110+K114+K118+K122+#REF!+#REF!+K126+#REF!+#REF!+#REF!+#REF!+K130+#REF!+#REF!+#REF!+K134+K138</f>
        <v>#REF!</v>
      </c>
      <c r="L189" s="18" t="e">
        <f>L8+L12+L16+#REF!+L20+L24+#REF!+#REF!+L28+L32+L36+L49+L53+L57+L61+L65+L69+L73+L77+L81+L97+L110+L114+L118+L122+#REF!+#REF!+L126+#REF!+#REF!+#REF!+#REF!+L130+#REF!+#REF!+#REF!+L134+L138</f>
        <v>#REF!</v>
      </c>
      <c r="M189" s="18" t="e">
        <f>M8+M12+M16+#REF!+M20+M24+#REF!+#REF!+M28+M32+M36+M49+M53+M57+M61+M65+M69+M73+M77+M81+M97+M110+M114+M118+M122+#REF!+#REF!+M126+#REF!+#REF!+#REF!+#REF!+M130+#REF!+#REF!+#REF!+M134+M138</f>
        <v>#REF!</v>
      </c>
      <c r="N189" s="18" t="e">
        <f>N8+N12+N16+#REF!+N20+N24+#REF!+#REF!+N28+N32+N36+N49+N53+N57+N61+N65+N69+N73+N77+N81+N85+N110+N114+N118+N122+#REF!+#REF!+N126+#REF!+#REF!+#REF!+#REF!+N130+#REF!+#REF!+#REF!+N134+N138</f>
        <v>#REF!</v>
      </c>
      <c r="O189" s="18" t="e">
        <f>O8+O12+O16+#REF!+O20+O24+#REF!+#REF!+O28+O32+O36+O49+O53+O57+O61+O65+O69+O73+O77+O81+O85+O110+O114+O118+O122+#REF!+#REF!+O126+#REF!+#REF!+#REF!+#REF!+O130+#REF!+#REF!+#REF!+O134+O138</f>
        <v>#REF!</v>
      </c>
      <c r="P189" s="18" t="e">
        <f>P8+P12+P16+#REF!+P20+P24+#REF!+#REF!+P28+P32+P36+P49+P53+P57+P61+P65+P69+P73+P77+P81+P85+P110+P114+P118+P122+#REF!+#REF!+P126+#REF!+#REF!+#REF!+#REF!+P130+#REF!+#REF!+#REF!+P134+P138</f>
        <v>#REF!</v>
      </c>
      <c r="Q189" s="19" t="e">
        <f>Q8+Q12+Q16+#REF!+Q20+Q24+#REF!+#REF!+Q28+Q32+Q36+Q49+Q53+Q57+Q61+Q65+Q69+Q73+Q77+Q81+Q85+Q110+Q114+Q118+Q122+#REF!+#REF!+Q126+#REF!+#REF!+#REF!+#REF!+Q130+#REF!+#REF!+#REF!+Q134+Q138</f>
        <v>#REF!</v>
      </c>
    </row>
    <row r="190" spans="1:17" ht="24" customHeight="1">
      <c r="A190" s="124"/>
      <c r="B190" s="125"/>
      <c r="C190" s="125"/>
      <c r="D190" s="125"/>
      <c r="E190" s="125"/>
      <c r="F190" s="126"/>
      <c r="G190" s="17">
        <v>2019</v>
      </c>
      <c r="H190" s="18" t="e">
        <f>H9+H13+H17+#REF!+H21+H25+#REF!+#REF!+H29+H33+H37+H50+H54+H58+H62+H66+H70+H74+H78+H82+H98+H111+H115+H119+H123+#REF!+#REF!+H127+#REF!+#REF!+#REF!+#REF!+H131+#REF!+#REF!+#REF!+H135+H139</f>
        <v>#REF!</v>
      </c>
      <c r="I190" s="18" t="e">
        <f>I9+I13+I17+#REF!+I21+I25+#REF!+#REF!+I29+I33+I37+I50+I54+I58+I62+I66+I70+I74+I78+I82+I98+I111+I115+I119+I123+#REF!+#REF!+I127+#REF!+#REF!+#REF!+#REF!+I131+#REF!+#REF!+#REF!+I135+I139</f>
        <v>#REF!</v>
      </c>
      <c r="J190" s="18" t="e">
        <f>J9+J13+J17+#REF!+J21+J25+#REF!+#REF!+J29+J33+J37+J50+J54+J58+J62+J66+J70+J74+J78+J82+J98+J111+J115+J119+J123+#REF!+#REF!+J127+#REF!+#REF!+#REF!+#REF!+J131+#REF!+#REF!+#REF!+J135+J139</f>
        <v>#REF!</v>
      </c>
      <c r="K190" s="18" t="e">
        <f>K9+K13+K17+#REF!+K21+K25+#REF!+#REF!+K29+K33+K37+K50+K54+K58+K62+K66+K70+K74+K78+K82+K98+K111+K115+K119+K123+#REF!+#REF!+K127+#REF!+#REF!+#REF!+#REF!+K131+#REF!+#REF!+#REF!+K135+K139</f>
        <v>#REF!</v>
      </c>
      <c r="L190" s="18" t="e">
        <f>L9+L13+L17+#REF!+L21+L25+#REF!+#REF!+L29+L33+L37+L50+L54+L58+L62+L66+L70+L74+L78+L82+L98+L111+L115+L119+L123+#REF!+#REF!+L127+#REF!+#REF!+#REF!+#REF!+L131+#REF!+#REF!+#REF!+L135+L139</f>
        <v>#REF!</v>
      </c>
      <c r="M190" s="18" t="e">
        <f>M9+M13+M17+#REF!+M21+M25+#REF!+#REF!+M29+M33+M37+M50+M54+M58+M62+M66+M70+M74+M78+M82+M98+M111+M115+M119+M123+#REF!+#REF!+M127+#REF!+#REF!+#REF!+#REF!+M131+#REF!+#REF!+#REF!+M135+M139</f>
        <v>#REF!</v>
      </c>
      <c r="N190" s="18" t="e">
        <f>N9+N13+N17+#REF!+N21+N25+#REF!+#REF!+N29+N33+N37+N50+N54+N58+N62+N66+N70+N74+N78+N82+N86+N111+N115+N119+N123+#REF!+#REF!+N127+#REF!+#REF!+#REF!+#REF!+N131+#REF!+#REF!+#REF!+N135+N139</f>
        <v>#REF!</v>
      </c>
      <c r="O190" s="18" t="e">
        <f>O9+O13+O17+#REF!+O21+O25+#REF!+#REF!+O29+O33+O37+O50+O54+O58+O62+O66+O70+O74+O78+O82+O86+O111+O115+O119+O123+#REF!+#REF!+O127+#REF!+#REF!+#REF!+#REF!+O131+#REF!+#REF!+#REF!+O135+O139</f>
        <v>#REF!</v>
      </c>
      <c r="P190" s="18" t="e">
        <f>P9+P13+P17+#REF!+P21+P25+#REF!+#REF!+P29+P33+P37+P50+P54+P58+P62+P66+P70+P74+P78+P82+P86+P111+P115+P119+P123+#REF!+#REF!+P127+#REF!+#REF!+#REF!+#REF!+P131+#REF!+#REF!+#REF!+P135+P139</f>
        <v>#REF!</v>
      </c>
      <c r="Q190" s="19" t="e">
        <f>Q9+Q13+Q17+#REF!+Q21+Q25+#REF!+#REF!+Q29+Q33+Q37+Q50+Q54+Q58+Q62+Q66+Q70+Q74+Q78+Q82+Q86+Q111+Q115+Q119+Q123+#REF!+#REF!+Q127+#REF!+#REF!+#REF!+#REF!+Q131+#REF!+#REF!+#REF!+Q135+Q139</f>
        <v>#REF!</v>
      </c>
    </row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8.5" customHeight="1"/>
    <row r="207" spans="1:19" s="6" customFormat="1" ht="24" customHeight="1">
      <c r="A207" s="7"/>
      <c r="B207" s="7"/>
      <c r="C207" s="7"/>
      <c r="D207" s="7"/>
      <c r="E207" s="7"/>
      <c r="F207" s="7"/>
      <c r="G207" s="8"/>
      <c r="H207" s="9"/>
      <c r="I207" s="9"/>
      <c r="J207" s="9"/>
      <c r="K207" s="9"/>
      <c r="L207" s="9"/>
      <c r="M207" s="10"/>
      <c r="N207" s="11"/>
      <c r="O207" s="11"/>
      <c r="P207" s="12"/>
      <c r="Q207" s="12"/>
      <c r="R207" s="3"/>
      <c r="S207" s="13"/>
    </row>
    <row r="208" spans="1:19" s="6" customFormat="1" ht="24" customHeight="1">
      <c r="A208" s="7"/>
      <c r="B208" s="7"/>
      <c r="C208" s="7"/>
      <c r="D208" s="7"/>
      <c r="E208" s="7"/>
      <c r="F208" s="7"/>
      <c r="G208" s="8"/>
      <c r="H208" s="9"/>
      <c r="I208" s="9"/>
      <c r="J208" s="9"/>
      <c r="K208" s="9"/>
      <c r="L208" s="9"/>
      <c r="M208" s="10"/>
      <c r="N208" s="11"/>
      <c r="O208" s="11"/>
      <c r="P208" s="12"/>
      <c r="Q208" s="12"/>
      <c r="R208" s="3"/>
      <c r="S208" s="13"/>
    </row>
    <row r="209" spans="1:19" s="6" customFormat="1" ht="24" customHeight="1">
      <c r="A209" s="7"/>
      <c r="B209" s="7"/>
      <c r="C209" s="7"/>
      <c r="D209" s="7"/>
      <c r="E209" s="7"/>
      <c r="F209" s="7"/>
      <c r="G209" s="8"/>
      <c r="H209" s="9"/>
      <c r="I209" s="9"/>
      <c r="J209" s="9"/>
      <c r="K209" s="9"/>
      <c r="L209" s="9"/>
      <c r="M209" s="10"/>
      <c r="N209" s="11"/>
      <c r="O209" s="11"/>
      <c r="P209" s="12"/>
      <c r="Q209" s="12"/>
      <c r="R209" s="3"/>
      <c r="S209" s="13"/>
    </row>
    <row r="210" spans="1:19" s="6" customFormat="1" ht="24" customHeight="1">
      <c r="A210" s="7"/>
      <c r="B210" s="7"/>
      <c r="C210" s="7"/>
      <c r="D210" s="7"/>
      <c r="E210" s="7"/>
      <c r="F210" s="7"/>
      <c r="G210" s="8"/>
      <c r="H210" s="9"/>
      <c r="I210" s="9"/>
      <c r="J210" s="9"/>
      <c r="K210" s="9"/>
      <c r="L210" s="9"/>
      <c r="M210" s="10"/>
      <c r="N210" s="11"/>
      <c r="O210" s="11"/>
      <c r="P210" s="12"/>
      <c r="Q210" s="12"/>
      <c r="R210" s="3"/>
      <c r="S210" s="13"/>
    </row>
    <row r="211" spans="1:19" s="6" customFormat="1" ht="24" customHeight="1">
      <c r="A211" s="7"/>
      <c r="B211" s="7"/>
      <c r="C211" s="7"/>
      <c r="D211" s="7"/>
      <c r="E211" s="7"/>
      <c r="F211" s="7"/>
      <c r="G211" s="8"/>
      <c r="H211" s="9"/>
      <c r="I211" s="9"/>
      <c r="J211" s="9"/>
      <c r="K211" s="9"/>
      <c r="L211" s="9"/>
      <c r="M211" s="10"/>
      <c r="N211" s="11"/>
      <c r="O211" s="11"/>
      <c r="P211" s="12"/>
      <c r="Q211" s="12"/>
      <c r="R211" s="3"/>
      <c r="S211" s="13"/>
    </row>
    <row r="212" spans="1:19" s="6" customFormat="1" ht="24" customHeight="1">
      <c r="A212" s="7"/>
      <c r="B212" s="7"/>
      <c r="C212" s="7"/>
      <c r="D212" s="7"/>
      <c r="E212" s="7"/>
      <c r="F212" s="7"/>
      <c r="G212" s="8"/>
      <c r="H212" s="9"/>
      <c r="I212" s="9"/>
      <c r="J212" s="9"/>
      <c r="K212" s="9"/>
      <c r="L212" s="9"/>
      <c r="M212" s="10"/>
      <c r="N212" s="11"/>
      <c r="O212" s="11"/>
      <c r="P212" s="12"/>
      <c r="Q212" s="12"/>
      <c r="R212" s="3"/>
      <c r="S212" s="13"/>
    </row>
    <row r="213" spans="1:19" s="6" customFormat="1" ht="24" customHeight="1">
      <c r="A213" s="7"/>
      <c r="B213" s="7"/>
      <c r="C213" s="7"/>
      <c r="D213" s="7"/>
      <c r="E213" s="7"/>
      <c r="F213" s="7"/>
      <c r="G213" s="8"/>
      <c r="H213" s="9"/>
      <c r="I213" s="9"/>
      <c r="J213" s="9"/>
      <c r="K213" s="9"/>
      <c r="L213" s="9"/>
      <c r="M213" s="10"/>
      <c r="N213" s="11"/>
      <c r="O213" s="11"/>
      <c r="P213" s="12"/>
      <c r="Q213" s="12"/>
      <c r="R213" s="3"/>
      <c r="S213" s="13"/>
    </row>
    <row r="214" spans="1:19" s="6" customFormat="1" ht="24" customHeight="1">
      <c r="A214" s="7"/>
      <c r="B214" s="7"/>
      <c r="C214" s="7"/>
      <c r="D214" s="7"/>
      <c r="E214" s="7"/>
      <c r="F214" s="7"/>
      <c r="G214" s="8"/>
      <c r="H214" s="9"/>
      <c r="I214" s="9"/>
      <c r="J214" s="9"/>
      <c r="K214" s="9"/>
      <c r="L214" s="9"/>
      <c r="M214" s="10"/>
      <c r="N214" s="11"/>
      <c r="O214" s="11"/>
      <c r="P214" s="12"/>
      <c r="Q214" s="12"/>
      <c r="R214" s="3"/>
      <c r="S214" s="13"/>
    </row>
    <row r="215" spans="1:19" s="6" customFormat="1" ht="24" customHeight="1">
      <c r="A215" s="7"/>
      <c r="B215" s="7"/>
      <c r="C215" s="7"/>
      <c r="D215" s="7"/>
      <c r="E215" s="7"/>
      <c r="F215" s="7"/>
      <c r="G215" s="8"/>
      <c r="H215" s="9"/>
      <c r="I215" s="9"/>
      <c r="J215" s="9"/>
      <c r="K215" s="9"/>
      <c r="L215" s="9"/>
      <c r="M215" s="10"/>
      <c r="N215" s="11"/>
      <c r="O215" s="11"/>
      <c r="P215" s="12"/>
      <c r="Q215" s="12"/>
      <c r="R215" s="3"/>
      <c r="S215" s="13"/>
    </row>
    <row r="216" spans="1:19" s="6" customFormat="1" ht="24" customHeight="1">
      <c r="A216" s="7"/>
      <c r="B216" s="7"/>
      <c r="C216" s="7"/>
      <c r="D216" s="7"/>
      <c r="E216" s="7"/>
      <c r="F216" s="7"/>
      <c r="G216" s="8"/>
      <c r="H216" s="9"/>
      <c r="I216" s="9"/>
      <c r="J216" s="9"/>
      <c r="K216" s="9"/>
      <c r="L216" s="9"/>
      <c r="M216" s="10"/>
      <c r="N216" s="11"/>
      <c r="O216" s="11"/>
      <c r="P216" s="12"/>
      <c r="Q216" s="12"/>
      <c r="R216" s="3"/>
      <c r="S216" s="13"/>
    </row>
    <row r="218" spans="1:19" s="6" customFormat="1" ht="24" customHeight="1">
      <c r="A218" s="7"/>
      <c r="B218" s="7"/>
      <c r="C218" s="7"/>
      <c r="D218" s="7"/>
      <c r="E218" s="7"/>
      <c r="F218" s="7"/>
      <c r="G218" s="8"/>
      <c r="H218" s="9"/>
      <c r="I218" s="9"/>
      <c r="J218" s="9"/>
      <c r="K218" s="9"/>
      <c r="L218" s="9"/>
      <c r="M218" s="10"/>
      <c r="N218" s="11"/>
      <c r="O218" s="11"/>
      <c r="P218" s="12"/>
      <c r="Q218" s="12"/>
      <c r="R218" s="3"/>
      <c r="S218" s="13"/>
    </row>
    <row r="219" spans="1:19" s="6" customFormat="1" ht="24" customHeight="1">
      <c r="A219" s="7"/>
      <c r="B219" s="7"/>
      <c r="C219" s="7"/>
      <c r="D219" s="7"/>
      <c r="E219" s="7"/>
      <c r="F219" s="7"/>
      <c r="G219" s="8"/>
      <c r="H219" s="9"/>
      <c r="I219" s="9"/>
      <c r="J219" s="9"/>
      <c r="K219" s="9"/>
      <c r="L219" s="9"/>
      <c r="M219" s="10"/>
      <c r="N219" s="11"/>
      <c r="O219" s="11"/>
      <c r="P219" s="12"/>
      <c r="Q219" s="12"/>
      <c r="R219" s="3"/>
      <c r="S219" s="13"/>
    </row>
    <row r="220" spans="1:19" s="6" customFormat="1" ht="24" customHeight="1">
      <c r="A220" s="7"/>
      <c r="B220" s="7"/>
      <c r="C220" s="7"/>
      <c r="D220" s="7"/>
      <c r="E220" s="7"/>
      <c r="F220" s="7"/>
      <c r="G220" s="8"/>
      <c r="H220" s="9"/>
      <c r="I220" s="9"/>
      <c r="J220" s="9"/>
      <c r="K220" s="9"/>
      <c r="L220" s="9"/>
      <c r="M220" s="10"/>
      <c r="N220" s="11"/>
      <c r="O220" s="11"/>
      <c r="P220" s="12"/>
      <c r="Q220" s="12"/>
      <c r="R220" s="3"/>
      <c r="S220" s="13"/>
    </row>
    <row r="221" spans="1:19" s="6" customFormat="1" ht="24" customHeight="1">
      <c r="A221" s="7"/>
      <c r="B221" s="7"/>
      <c r="C221" s="7"/>
      <c r="D221" s="7"/>
      <c r="E221" s="7"/>
      <c r="F221" s="7"/>
      <c r="G221" s="8"/>
      <c r="H221" s="9"/>
      <c r="I221" s="9"/>
      <c r="J221" s="9"/>
      <c r="K221" s="9"/>
      <c r="L221" s="9"/>
      <c r="M221" s="10"/>
      <c r="N221" s="11"/>
      <c r="O221" s="11"/>
      <c r="P221" s="12"/>
      <c r="Q221" s="12"/>
      <c r="R221" s="3"/>
      <c r="S221" s="13"/>
    </row>
    <row r="222" spans="1:19" s="6" customFormat="1" ht="24" customHeight="1">
      <c r="A222" s="7"/>
      <c r="B222" s="7"/>
      <c r="C222" s="7"/>
      <c r="D222" s="7"/>
      <c r="E222" s="7"/>
      <c r="F222" s="7"/>
      <c r="G222" s="8"/>
      <c r="H222" s="9"/>
      <c r="I222" s="9"/>
      <c r="J222" s="9"/>
      <c r="K222" s="9"/>
      <c r="L222" s="9"/>
      <c r="M222" s="10"/>
      <c r="N222" s="11"/>
      <c r="O222" s="11"/>
      <c r="P222" s="12"/>
      <c r="Q222" s="12"/>
      <c r="R222" s="3"/>
      <c r="S222" s="13"/>
    </row>
    <row r="223" spans="1:19" s="6" customFormat="1" ht="24" customHeight="1">
      <c r="A223" s="7"/>
      <c r="B223" s="7"/>
      <c r="C223" s="7"/>
      <c r="D223" s="7"/>
      <c r="E223" s="7"/>
      <c r="F223" s="7"/>
      <c r="G223" s="8"/>
      <c r="H223" s="9"/>
      <c r="I223" s="9"/>
      <c r="J223" s="9"/>
      <c r="K223" s="9"/>
      <c r="L223" s="9"/>
      <c r="M223" s="10"/>
      <c r="N223" s="11"/>
      <c r="O223" s="11"/>
      <c r="P223" s="12"/>
      <c r="Q223" s="12"/>
      <c r="R223" s="3"/>
      <c r="S223" s="13"/>
    </row>
    <row r="224" spans="1:19" s="6" customFormat="1" ht="24" customHeight="1">
      <c r="A224" s="7"/>
      <c r="B224" s="7"/>
      <c r="C224" s="7"/>
      <c r="D224" s="7"/>
      <c r="E224" s="7"/>
      <c r="F224" s="7"/>
      <c r="G224" s="8"/>
      <c r="H224" s="9"/>
      <c r="I224" s="9"/>
      <c r="J224" s="9"/>
      <c r="K224" s="9"/>
      <c r="L224" s="9"/>
      <c r="M224" s="10"/>
      <c r="N224" s="11"/>
      <c r="O224" s="11"/>
      <c r="P224" s="12"/>
      <c r="Q224" s="12"/>
      <c r="R224" s="3"/>
      <c r="S224" s="13"/>
    </row>
    <row r="225" spans="1:19" s="6" customFormat="1" ht="24" customHeight="1">
      <c r="A225" s="7"/>
      <c r="B225" s="7"/>
      <c r="C225" s="7"/>
      <c r="D225" s="7"/>
      <c r="E225" s="7"/>
      <c r="F225" s="7"/>
      <c r="G225" s="8"/>
      <c r="H225" s="9"/>
      <c r="I225" s="9"/>
      <c r="J225" s="9"/>
      <c r="K225" s="9"/>
      <c r="L225" s="9"/>
      <c r="M225" s="10"/>
      <c r="N225" s="11"/>
      <c r="O225" s="11"/>
      <c r="P225" s="12"/>
      <c r="Q225" s="12"/>
      <c r="R225" s="3"/>
      <c r="S225" s="13"/>
    </row>
    <row r="226" spans="1:19" s="6" customFormat="1" ht="24" customHeight="1">
      <c r="A226" s="7"/>
      <c r="B226" s="7"/>
      <c r="C226" s="7"/>
      <c r="D226" s="7"/>
      <c r="E226" s="7"/>
      <c r="F226" s="7"/>
      <c r="G226" s="8"/>
      <c r="H226" s="9"/>
      <c r="I226" s="9"/>
      <c r="J226" s="9"/>
      <c r="K226" s="9"/>
      <c r="L226" s="9"/>
      <c r="M226" s="10"/>
      <c r="N226" s="11"/>
      <c r="O226" s="11"/>
      <c r="P226" s="12"/>
      <c r="Q226" s="12"/>
      <c r="R226" s="3"/>
      <c r="S226" s="13"/>
    </row>
    <row r="227" spans="1:19" s="6" customFormat="1" ht="24" customHeight="1">
      <c r="A227" s="7"/>
      <c r="B227" s="7"/>
      <c r="C227" s="7"/>
      <c r="D227" s="7"/>
      <c r="E227" s="7"/>
      <c r="F227" s="7"/>
      <c r="G227" s="8"/>
      <c r="H227" s="9"/>
      <c r="I227" s="9"/>
      <c r="J227" s="9"/>
      <c r="K227" s="9"/>
      <c r="L227" s="9"/>
      <c r="M227" s="10"/>
      <c r="N227" s="11"/>
      <c r="O227" s="11"/>
      <c r="P227" s="12"/>
      <c r="Q227" s="12"/>
      <c r="R227" s="3"/>
      <c r="S227" s="13"/>
    </row>
  </sheetData>
  <sheetProtection/>
  <mergeCells count="229">
    <mergeCell ref="E156:E159"/>
    <mergeCell ref="F156:F159"/>
    <mergeCell ref="A156:A159"/>
    <mergeCell ref="B156:B159"/>
    <mergeCell ref="C156:C159"/>
    <mergeCell ref="D156:D159"/>
    <mergeCell ref="F152:F155"/>
    <mergeCell ref="A152:A155"/>
    <mergeCell ref="B152:B155"/>
    <mergeCell ref="C152:C155"/>
    <mergeCell ref="D152:D155"/>
    <mergeCell ref="E152:E155"/>
    <mergeCell ref="E132:E135"/>
    <mergeCell ref="A128:A131"/>
    <mergeCell ref="B128:B131"/>
    <mergeCell ref="A87:A90"/>
    <mergeCell ref="B91:B94"/>
    <mergeCell ref="B87:B90"/>
    <mergeCell ref="A108:A111"/>
    <mergeCell ref="A124:A127"/>
    <mergeCell ref="B124:B127"/>
    <mergeCell ref="F91:F94"/>
    <mergeCell ref="E91:E94"/>
    <mergeCell ref="E87:E90"/>
    <mergeCell ref="E120:E123"/>
    <mergeCell ref="E116:E119"/>
    <mergeCell ref="F112:F115"/>
    <mergeCell ref="F120:F123"/>
    <mergeCell ref="B79:B82"/>
    <mergeCell ref="D116:D119"/>
    <mergeCell ref="A103:F106"/>
    <mergeCell ref="E47:E50"/>
    <mergeCell ref="F87:F90"/>
    <mergeCell ref="A112:A115"/>
    <mergeCell ref="A91:A94"/>
    <mergeCell ref="A99:F102"/>
    <mergeCell ref="F83:F86"/>
    <mergeCell ref="E83:E86"/>
    <mergeCell ref="A83:A86"/>
    <mergeCell ref="B83:B86"/>
    <mergeCell ref="F124:F127"/>
    <mergeCell ref="E124:E127"/>
    <mergeCell ref="C87:C90"/>
    <mergeCell ref="D87:D90"/>
    <mergeCell ref="C91:C94"/>
    <mergeCell ref="D91:D94"/>
    <mergeCell ref="C83:C86"/>
    <mergeCell ref="D83:D86"/>
    <mergeCell ref="C30:C33"/>
    <mergeCell ref="B26:B29"/>
    <mergeCell ref="E128:E131"/>
    <mergeCell ref="E112:E115"/>
    <mergeCell ref="D124:D127"/>
    <mergeCell ref="D112:D115"/>
    <mergeCell ref="C26:C29"/>
    <mergeCell ref="B30:B33"/>
    <mergeCell ref="C51:C54"/>
    <mergeCell ref="D51:D54"/>
    <mergeCell ref="A79:A82"/>
    <mergeCell ref="B71:B74"/>
    <mergeCell ref="A1:R1"/>
    <mergeCell ref="B67:B70"/>
    <mergeCell ref="C67:C70"/>
    <mergeCell ref="D67:D70"/>
    <mergeCell ref="E67:E70"/>
    <mergeCell ref="F59:F62"/>
    <mergeCell ref="B63:B66"/>
    <mergeCell ref="A47:A50"/>
    <mergeCell ref="A116:A119"/>
    <mergeCell ref="B116:B119"/>
    <mergeCell ref="C116:C119"/>
    <mergeCell ref="A120:A123"/>
    <mergeCell ref="B120:B123"/>
    <mergeCell ref="A187:F190"/>
    <mergeCell ref="F55:F58"/>
    <mergeCell ref="A30:A33"/>
    <mergeCell ref="F51:F54"/>
    <mergeCell ref="B59:B62"/>
    <mergeCell ref="A63:A66"/>
    <mergeCell ref="D55:D58"/>
    <mergeCell ref="E59:E62"/>
    <mergeCell ref="A51:A54"/>
    <mergeCell ref="D79:D82"/>
    <mergeCell ref="D71:D74"/>
    <mergeCell ref="D63:D66"/>
    <mergeCell ref="F47:F50"/>
    <mergeCell ref="F71:F74"/>
    <mergeCell ref="A75:A78"/>
    <mergeCell ref="B75:B78"/>
    <mergeCell ref="C71:C74"/>
    <mergeCell ref="B51:B54"/>
    <mergeCell ref="A67:A70"/>
    <mergeCell ref="A71:A74"/>
    <mergeCell ref="B55:B58"/>
    <mergeCell ref="C63:C66"/>
    <mergeCell ref="C59:C62"/>
    <mergeCell ref="C55:C58"/>
    <mergeCell ref="A55:A58"/>
    <mergeCell ref="C34:C37"/>
    <mergeCell ref="A38:F41"/>
    <mergeCell ref="B47:B50"/>
    <mergeCell ref="A42:F45"/>
    <mergeCell ref="A46:R46"/>
    <mergeCell ref="E51:E54"/>
    <mergeCell ref="E55:E58"/>
    <mergeCell ref="D47:D50"/>
    <mergeCell ref="D18:D21"/>
    <mergeCell ref="D14:D17"/>
    <mergeCell ref="E30:E33"/>
    <mergeCell ref="E26:E29"/>
    <mergeCell ref="D30:D33"/>
    <mergeCell ref="D26:D29"/>
    <mergeCell ref="F22:F25"/>
    <mergeCell ref="A22:A25"/>
    <mergeCell ref="B22:B25"/>
    <mergeCell ref="C22:C25"/>
    <mergeCell ref="E22:E25"/>
    <mergeCell ref="F26:F29"/>
    <mergeCell ref="F30:F33"/>
    <mergeCell ref="A26:A29"/>
    <mergeCell ref="D59:D62"/>
    <mergeCell ref="F34:F37"/>
    <mergeCell ref="B34:B37"/>
    <mergeCell ref="A34:A37"/>
    <mergeCell ref="D34:D37"/>
    <mergeCell ref="C47:C50"/>
    <mergeCell ref="A59:A62"/>
    <mergeCell ref="A18:A21"/>
    <mergeCell ref="D3:D4"/>
    <mergeCell ref="F10:F13"/>
    <mergeCell ref="F63:F66"/>
    <mergeCell ref="B18:B21"/>
    <mergeCell ref="E14:E17"/>
    <mergeCell ref="F14:F17"/>
    <mergeCell ref="E18:E21"/>
    <mergeCell ref="C18:C21"/>
    <mergeCell ref="F18:F21"/>
    <mergeCell ref="G3:G4"/>
    <mergeCell ref="B10:B13"/>
    <mergeCell ref="C79:C82"/>
    <mergeCell ref="C75:C78"/>
    <mergeCell ref="E63:E66"/>
    <mergeCell ref="B14:B17"/>
    <mergeCell ref="F67:F70"/>
    <mergeCell ref="E79:E82"/>
    <mergeCell ref="F75:F78"/>
    <mergeCell ref="F79:F82"/>
    <mergeCell ref="A2:R2"/>
    <mergeCell ref="N3:R3"/>
    <mergeCell ref="D6:D9"/>
    <mergeCell ref="A5:R5"/>
    <mergeCell ref="H3:M3"/>
    <mergeCell ref="E3:E4"/>
    <mergeCell ref="F3:F4"/>
    <mergeCell ref="C3:C4"/>
    <mergeCell ref="A3:A4"/>
    <mergeCell ref="B3:B4"/>
    <mergeCell ref="D10:D13"/>
    <mergeCell ref="F6:F9"/>
    <mergeCell ref="E10:E13"/>
    <mergeCell ref="E6:E9"/>
    <mergeCell ref="A14:A17"/>
    <mergeCell ref="A107:R107"/>
    <mergeCell ref="D108:D111"/>
    <mergeCell ref="B108:B111"/>
    <mergeCell ref="E108:E111"/>
    <mergeCell ref="F108:F111"/>
    <mergeCell ref="D22:D25"/>
    <mergeCell ref="D75:D78"/>
    <mergeCell ref="C14:C17"/>
    <mergeCell ref="A95:A98"/>
    <mergeCell ref="A6:A9"/>
    <mergeCell ref="B6:B9"/>
    <mergeCell ref="C6:C9"/>
    <mergeCell ref="C10:C13"/>
    <mergeCell ref="A10:A13"/>
    <mergeCell ref="C128:C131"/>
    <mergeCell ref="D128:D131"/>
    <mergeCell ref="A180:F183"/>
    <mergeCell ref="A172:F175"/>
    <mergeCell ref="F136:F139"/>
    <mergeCell ref="A136:A139"/>
    <mergeCell ref="F132:F135"/>
    <mergeCell ref="A132:A135"/>
    <mergeCell ref="B132:B135"/>
    <mergeCell ref="C132:C135"/>
    <mergeCell ref="D132:D135"/>
    <mergeCell ref="A140:A143"/>
    <mergeCell ref="B136:B139"/>
    <mergeCell ref="C136:C139"/>
    <mergeCell ref="D136:D139"/>
    <mergeCell ref="A176:F179"/>
    <mergeCell ref="A160:F163"/>
    <mergeCell ref="A168:F171"/>
    <mergeCell ref="A164:F167"/>
    <mergeCell ref="B95:B98"/>
    <mergeCell ref="C95:C98"/>
    <mergeCell ref="D95:D98"/>
    <mergeCell ref="C124:C127"/>
    <mergeCell ref="C120:C123"/>
    <mergeCell ref="B112:B115"/>
    <mergeCell ref="C108:C111"/>
    <mergeCell ref="C112:C115"/>
    <mergeCell ref="D120:D123"/>
    <mergeCell ref="E148:E151"/>
    <mergeCell ref="F148:F151"/>
    <mergeCell ref="E144:E147"/>
    <mergeCell ref="F144:F147"/>
    <mergeCell ref="A148:A151"/>
    <mergeCell ref="B148:B151"/>
    <mergeCell ref="C148:C151"/>
    <mergeCell ref="D148:D151"/>
    <mergeCell ref="B140:B143"/>
    <mergeCell ref="C140:C143"/>
    <mergeCell ref="D140:D143"/>
    <mergeCell ref="A144:A147"/>
    <mergeCell ref="B144:B147"/>
    <mergeCell ref="C144:C147"/>
    <mergeCell ref="D144:D147"/>
    <mergeCell ref="E34:E37"/>
    <mergeCell ref="E140:E143"/>
    <mergeCell ref="F140:F143"/>
    <mergeCell ref="E95:E98"/>
    <mergeCell ref="F95:F98"/>
    <mergeCell ref="F116:F119"/>
    <mergeCell ref="E136:E139"/>
    <mergeCell ref="F128:F131"/>
    <mergeCell ref="E75:E78"/>
    <mergeCell ref="E71:E74"/>
  </mergeCells>
  <printOptions horizontalCentered="1"/>
  <pageMargins left="0.3937007874015748" right="0.3937007874015748" top="0.3937007874015748" bottom="0.3937007874015748" header="0" footer="0"/>
  <pageSetup firstPageNumber="1" useFirstPageNumber="1" fitToHeight="0" horizontalDpi="600" verticalDpi="600" orientation="landscape" paperSize="9" scale="35" r:id="rId1"/>
  <rowBreaks count="2" manualBreakCount="2">
    <brk id="29" max="17" man="1"/>
    <brk id="70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Экономика</cp:lastModifiedBy>
  <cp:lastPrinted>2018-08-30T12:23:32Z</cp:lastPrinted>
  <dcterms:created xsi:type="dcterms:W3CDTF">1996-10-08T23:32:33Z</dcterms:created>
  <dcterms:modified xsi:type="dcterms:W3CDTF">2018-08-30T12:25:52Z</dcterms:modified>
  <cp:category/>
  <cp:version/>
  <cp:contentType/>
  <cp:contentStatus/>
</cp:coreProperties>
</file>